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y.rodriguez\Documents\2024\"/>
    </mc:Choice>
  </mc:AlternateContent>
  <bookViews>
    <workbookView xWindow="0" yWindow="0" windowWidth="28800" windowHeight="12210"/>
  </bookViews>
  <sheets>
    <sheet name="Mapa final"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29" i="1" l="1"/>
  <c r="W29" i="1"/>
  <c r="Z28" i="1"/>
  <c r="W28" i="1"/>
  <c r="Z27" i="1"/>
  <c r="W27" i="1"/>
  <c r="N27" i="1"/>
  <c r="O27" i="1" s="1"/>
  <c r="Q27" i="1" l="1"/>
  <c r="R27" i="1" s="1"/>
  <c r="AD27" i="1"/>
  <c r="T27" i="1" l="1"/>
  <c r="S27" i="1"/>
  <c r="AH27" i="1" s="1"/>
  <c r="AF27" i="1"/>
  <c r="AD28" i="1" s="1"/>
  <c r="AE27" i="1"/>
  <c r="AG27" i="1" l="1"/>
  <c r="AI27" i="1" s="1"/>
  <c r="AH28" i="1"/>
  <c r="AE28" i="1"/>
  <c r="AF28" i="1"/>
  <c r="AD29" i="1" s="1"/>
  <c r="AG28" i="1" l="1"/>
  <c r="AI28" i="1" s="1"/>
  <c r="AH29" i="1"/>
  <c r="AG29" i="1" s="1"/>
  <c r="AF29" i="1"/>
  <c r="AE29" i="1"/>
  <c r="AI29" i="1" l="1"/>
</calcChain>
</file>

<file path=xl/comments1.xml><?xml version="1.0" encoding="utf-8"?>
<comments xmlns="http://schemas.openxmlformats.org/spreadsheetml/2006/main">
  <authors>
    <author/>
  </authors>
  <commentList>
    <comment ref="A22" authorId="0" shapeId="0">
      <text>
        <r>
          <rPr>
            <sz val="11"/>
            <color theme="1"/>
            <rFont val="Calibri"/>
            <scheme val="minor"/>
          </rPr>
          <t>======
ID#AAAAMD_Fmrc
Deleted user    (2021-04-21 14:03:17)
Objetivos estratégicos asociados al objetivo del proceso</t>
        </r>
      </text>
    </comment>
    <comment ref="C25" authorId="0" shapeId="0">
      <text>
        <r>
          <rPr>
            <sz val="11"/>
            <color theme="1"/>
            <rFont val="Calibri"/>
            <scheme val="minor"/>
          </rPr>
          <t>======
ID#AAAAMA8ZbVI
Deleted user    (2021-04-20 19:25:10)
las consecuencias que puede ocasionar a la organización la materialización del riesgo</t>
        </r>
      </text>
    </comment>
    <comment ref="D25" authorId="0" shapeId="0">
      <text>
        <r>
          <rPr>
            <sz val="11"/>
            <color theme="1"/>
            <rFont val="Calibri"/>
            <scheme val="minor"/>
          </rPr>
          <t>======
ID#AAAAMA8ZbVY
Deleted user    (2021-04-20 19:26:52)
Circunstancias bajo las cuales se presenta el riesgo, pero no
constituyen la causa principal o base
para que se presente el riesgo
Es la situación más evidente frente al riesgo</t>
        </r>
      </text>
    </comment>
    <comment ref="E25" authorId="0" shapeId="0">
      <text>
        <r>
          <rPr>
            <sz val="11"/>
            <color theme="1"/>
            <rFont val="Calibri"/>
            <scheme val="minor"/>
          </rPr>
          <t>======
ID#AAAAMA8ZbV0
Deleted user    (2021-04-20 19:28:28)
Causa principal o básica, corresponde a las razones por la cuales se puede presentar el riesgo</t>
        </r>
      </text>
    </comment>
    <comment ref="G25" authorId="0" shapeId="0">
      <text>
        <r>
          <rPr>
            <sz val="11"/>
            <color theme="1"/>
            <rFont val="Calibri"/>
            <scheme val="minor"/>
          </rPr>
          <t>======
ID#AAAAMA8ZbOI
Deleted user    (2021-04-20 19:19:43)
Inicia con la frase: Posibilidad de + Impacto para la entidad (Qué) + Causa Inmediata (Cómo) + Causa Raíz (Por qué)</t>
        </r>
      </text>
    </comment>
    <comment ref="L25" authorId="0" shapeId="0">
      <text>
        <r>
          <rPr>
            <sz val="11"/>
            <color theme="1"/>
            <rFont val="Calibri"/>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M25" authorId="0" shapeId="0">
      <text>
        <r>
          <rPr>
            <sz val="11"/>
            <color theme="1"/>
            <rFont val="Calibri"/>
            <scheme val="minor"/>
          </rPr>
          <t>======
ID#AAAAMA8ZbOU
Deleted user    (2021-04-20 19:20:54)
Numero de veces que se ejecuta la actividad durante el año</t>
        </r>
      </text>
    </comment>
    <comment ref="P25" authorId="0" shapeId="0">
      <text>
        <r>
          <rPr>
            <sz val="11"/>
            <color theme="1"/>
            <rFont val="Calibri"/>
            <scheme val="minor"/>
          </rPr>
          <t>======
ID#AAAAMDtuPxE
Deleted user    (2021-04-20 21:00:09)
No seleccionar los criterios de impacto: 
*Afectación Económica o Presupuestal 
*Pérdida Reputacional</t>
        </r>
      </text>
    </comment>
    <comment ref="V25" authorId="0" shapeId="0">
      <text>
        <r>
          <rPr>
            <sz val="11"/>
            <color theme="1"/>
            <rFont val="Calibri"/>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W25" authorId="0" shapeId="0">
      <text>
        <r>
          <rPr>
            <sz val="11"/>
            <color theme="1"/>
            <rFont val="Calibri"/>
            <scheme val="minor"/>
          </rPr>
          <t>======
ID#AAAAMD_FnIk
Deleted user    (2021-04-21 15:05:43)
colocar si afecta probabilidad  o impacto</t>
        </r>
      </text>
    </comment>
    <comment ref="AJ25" authorId="0" shapeId="0">
      <text>
        <r>
          <rPr>
            <sz val="11"/>
            <color theme="1"/>
            <rFont val="Calibri"/>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comments>
</file>

<file path=xl/sharedStrings.xml><?xml version="1.0" encoding="utf-8"?>
<sst xmlns="http://schemas.openxmlformats.org/spreadsheetml/2006/main" count="131" uniqueCount="112">
  <si>
    <t>PROCESO GESTIÓN DE CALIDAD</t>
  </si>
  <si>
    <t>CODIGO: GC-Fr08</t>
  </si>
  <si>
    <t>MAPA DE RIESGOS</t>
  </si>
  <si>
    <t>VERSIÓN: 03</t>
  </si>
  <si>
    <t>SENADO DE LA REPÚBLICA</t>
  </si>
  <si>
    <t>FECHA DE APROBACIÓN: 01/06/2021</t>
  </si>
  <si>
    <t>VIGENCIA: 2024</t>
  </si>
  <si>
    <t>Ultima fecha actualización: 08/03/2024</t>
  </si>
  <si>
    <t>Versión: 01</t>
  </si>
  <si>
    <t>CONTEXTO INTERNO</t>
  </si>
  <si>
    <t>CONTEXTO EXTERNO</t>
  </si>
  <si>
    <t>ESTRUCTURA ORGANIZACIONAL</t>
  </si>
  <si>
    <t xml:space="preserve">*  Plenaria del Senado de la República
*  Mesa Directiva compuesta por una (1) presidencia y dos (2) Vicepresidencias elegidas por la plenaria para periodos de 1 año que inicia cada 20 de julio.
* Comisión de Acreditación Documental
</t>
  </si>
  <si>
    <t>POLÍTICOS</t>
  </si>
  <si>
    <t>Intento de influencia para favorecer la votación a favor del candidato de cada uno de los partidos políticos.</t>
  </si>
  <si>
    <t>FUNCIONES Y RESPONSABILIDADES</t>
  </si>
  <si>
    <t>*  Las funciones se encuentran documentadas en la Constitución Política de Colombia, en la ley 5ta de 1992, artículo 47.</t>
  </si>
  <si>
    <t>ECONÓMICOS Y FINANCIEROS</t>
  </si>
  <si>
    <t>N.A.</t>
  </si>
  <si>
    <t>POLÍTICAS OBJETIVOS Y ESTRATEGIAS IMPLEMENTADAS</t>
  </si>
  <si>
    <t>* Para cada cargo en elección está definido en la Ley 5 de 1992 y en la Constitución Política de Colombia, cual es el procedimiento  para la postulación y elección de los dignatarios y funcionarios.  
* Requisitos que debe cumplir cada aspirante a uno de los cargos de elección por parte del Senado de la República.
* Verificación de requisitos  de los postulados por parte de la Comisión de Acreditación documental.
* Elección de altos dignatarios en sesión plenaria del Senado de la República y sesiones conjuntas.</t>
  </si>
  <si>
    <t>SOCIALES Y CULTURALES</t>
  </si>
  <si>
    <t>* Percepción negativa ante la ciudadanía de la imagen de la entidad 
 * Desconocimiento de la ciudadanía y de la sociedad civil de la labor desarrollada por la entidad.
 * Falta de visibilidad hacia la ciudadanía de las actividades de elección de dignatarios.
 * Actos vandálicos a las instalaciones del Congreso por estar ubicada al costado de la Plaza de Bolívar.</t>
  </si>
  <si>
    <r>
      <rPr>
        <b/>
        <sz val="11"/>
        <color theme="1"/>
        <rFont val="Calibri"/>
      </rPr>
      <t xml:space="preserve">RECURSOS Y CONOCIMIENTOS CON QUE SE CUENTA </t>
    </r>
    <r>
      <rPr>
        <sz val="11"/>
        <color theme="1"/>
        <rFont val="Calibri"/>
      </rPr>
      <t>(económicos, personas, procesos, sistema, tecnología, información)</t>
    </r>
  </si>
  <si>
    <r>
      <rPr>
        <b/>
        <sz val="11"/>
        <color rgb="FF000000"/>
        <rFont val="Calibri"/>
      </rPr>
      <t>Económicos:</t>
    </r>
    <r>
      <rPr>
        <sz val="11"/>
        <color rgb="FF000000"/>
        <rFont val="Calibri"/>
      </rPr>
      <t xml:space="preserve">
     N.A.
</t>
    </r>
    <r>
      <rPr>
        <b/>
        <sz val="11"/>
        <color rgb="FF000000"/>
        <rFont val="Calibri"/>
      </rPr>
      <t>Personas:</t>
    </r>
    <r>
      <rPr>
        <sz val="11"/>
        <color rgb="FF000000"/>
        <rFont val="Calibri"/>
      </rPr>
      <t xml:space="preserve">
*   El proceso dispone de personal de planta y contratistas que ejecutan las actividades de este proceso.
</t>
    </r>
    <r>
      <rPr>
        <b/>
        <sz val="11"/>
        <color rgb="FF000000"/>
        <rFont val="Calibri"/>
      </rPr>
      <t>Procesos:</t>
    </r>
    <r>
      <rPr>
        <sz val="11"/>
        <color rgb="FF000000"/>
        <rFont val="Calibri"/>
      </rPr>
      <t xml:space="preserve">
*   El proceso se encuentra documentado mediante el GE-Pr01 Procedimiento para elección de dignatarios y funcionarios a cargo del Senado de la República.
</t>
    </r>
    <r>
      <rPr>
        <b/>
        <sz val="11"/>
        <color rgb="FF000000"/>
        <rFont val="Calibri"/>
      </rPr>
      <t>Sistema:</t>
    </r>
    <r>
      <rPr>
        <sz val="11"/>
        <color rgb="FF000000"/>
        <rFont val="Calibri"/>
      </rPr>
      <t xml:space="preserve">
*  Software de Plenaria Dintelligent.
*  Software de Grabación Meeting.
</t>
    </r>
    <r>
      <rPr>
        <b/>
        <sz val="11"/>
        <color rgb="FF000000"/>
        <rFont val="Calibri"/>
      </rPr>
      <t>Tecnología:</t>
    </r>
    <r>
      <rPr>
        <sz val="11"/>
        <color rgb="FF000000"/>
        <rFont val="Calibri"/>
      </rPr>
      <t xml:space="preserve">
*  Transmisión de la sesión plenaria de elección por streaming.
*  Sistema de votación electrónica.
</t>
    </r>
    <r>
      <rPr>
        <b/>
        <sz val="11"/>
        <color rgb="FF000000"/>
        <rFont val="Calibri"/>
      </rPr>
      <t xml:space="preserve">Información:
</t>
    </r>
    <r>
      <rPr>
        <sz val="11"/>
        <color rgb="FF000000"/>
        <rFont val="Calibri"/>
      </rPr>
      <t>*  Página web corporativa.
*  Gaceta del Senado.</t>
    </r>
  </si>
  <si>
    <t>TECNOLÓGICOS</t>
  </si>
  <si>
    <t>*  Plataformas de comunicación virtual para sesiones no presenciales.</t>
  </si>
  <si>
    <t>RELACIONES CON LAS PARTES INVOLUCRADAS</t>
  </si>
  <si>
    <t>*  Mesa Directiva del Senado de la República
*  Sección de Leyes
*  Sección de Relatoría
*  Sección de Grabación
*  Unidad de Gaceta
*  Comisión de Acreditación Documental
*  Senadores</t>
  </si>
  <si>
    <t>AMBIENTALES</t>
  </si>
  <si>
    <t>* Generación de focos de contagio por presencia de pandemia ante el alto número de empleados y contratistas involucrados.
 * Evento sísmico que inhabilite las instalaciones permanentes del recinto de sesiones plenarias.</t>
  </si>
  <si>
    <t>CULTURA ORGANIZACIONAL</t>
  </si>
  <si>
    <t xml:space="preserve">    N.A.</t>
  </si>
  <si>
    <t>LEGALES Y REGLAMENTARIOS</t>
  </si>
  <si>
    <t>*  Que los candidatos postulados no cumplan la totalidad de requisitos definidos para el cargo en elección o que tengan procesos que los inhabiliten para participar en la elección o para ejercer el cargo una vez elegido.
*   Expedición o actualización de normatividad para las entidades públicas, referentes a temas de gestión organizacional y sistemas de gestión</t>
  </si>
  <si>
    <t>CONTEXTO DEL PROCESO</t>
  </si>
  <si>
    <t>Proceso:</t>
  </si>
  <si>
    <t>Gestión Electoral</t>
  </si>
  <si>
    <t>Líder del proceso:</t>
  </si>
  <si>
    <t>Secretario General del Senado de la República</t>
  </si>
  <si>
    <t>Objetivo:</t>
  </si>
  <si>
    <t>Determinar las actividades a llevar a cabo para posibilitar la elección de altos dignatarios del orden nacional y funcionarios del Senado de la República, a cargo del Senado de la República, de conformidad con las clases de funciones definidas en el Artículo 6 de la Ley 5 de 1992, específicamente el numeral 5 y la Constitución Política de Colombia.</t>
  </si>
  <si>
    <t>Alcance:</t>
  </si>
  <si>
    <t>Este proceso inicia  con la recepción de datos u hojas de vida de las ternas postuladas para cada cargo, y termina con la elección y posterior expedición de la certificación de la elección por el Senado de la República.</t>
  </si>
  <si>
    <t>Objetivos estratégicos:</t>
  </si>
  <si>
    <t>OE1. Mejorar la percepción y la imagen del Senado ante la ciudadanía, a través de la utilización de todos los medios de comunicación apropiados
OE2. Proveerle a la ciudadanía mecanismos de monitoreo y seguimiento para evaluar la transparencia legislativa y administrativa de la institución</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</si>
  <si>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</si>
  <si>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</si>
  <si>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</si>
  <si>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</si>
  <si>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</si>
  <si>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</si>
  <si>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 / Activos de Seguridad Digital</t>
  </si>
  <si>
    <t>Impacto</t>
  </si>
  <si>
    <t>Causa Inmediata / Vulnerabilidad</t>
  </si>
  <si>
    <t>Causa Raíz</t>
  </si>
  <si>
    <t xml:space="preserve">Amenaza </t>
  </si>
  <si>
    <t>Descripción del Riesgo</t>
  </si>
  <si>
    <t>Clasificación Riesgos de Corrupción</t>
  </si>
  <si>
    <t>Clasificación del Riesgo</t>
  </si>
  <si>
    <t>Frecuencia con la cual se realiza la actividad</t>
  </si>
  <si>
    <t>Probabilidad Inherente</t>
  </si>
  <si>
    <t>%</t>
  </si>
  <si>
    <t>Criterios de impacto</t>
  </si>
  <si>
    <t>Observación de criterio</t>
  </si>
  <si>
    <t>Impacto 
Inherente</t>
  </si>
  <si>
    <t>Zona de Riesgo Inherente</t>
  </si>
  <si>
    <t>No. Control</t>
  </si>
  <si>
    <t>Descripción del control</t>
  </si>
  <si>
    <t>Afectación</t>
  </si>
  <si>
    <t>Atributos</t>
  </si>
  <si>
    <t>Probabilidad Residual</t>
  </si>
  <si>
    <t>Probabilidad Residual Final</t>
  </si>
  <si>
    <t>Impacto Residual Final</t>
  </si>
  <si>
    <t>Zona de Riesgo Final</t>
  </si>
  <si>
    <t>Tratamiento</t>
  </si>
  <si>
    <t xml:space="preserve">Trazabilidad del riesgo </t>
  </si>
  <si>
    <t>Responsable</t>
  </si>
  <si>
    <t>Fecha Implementación</t>
  </si>
  <si>
    <t>Fecha Seguimiento</t>
  </si>
  <si>
    <t>Seguimiento / observaciones</t>
  </si>
  <si>
    <t>Estado</t>
  </si>
  <si>
    <t>Acción y Omisión</t>
  </si>
  <si>
    <t>Uso del Poder</t>
  </si>
  <si>
    <t>Desviar la Gestión de lo Público</t>
  </si>
  <si>
    <t>Beneficio Particular</t>
  </si>
  <si>
    <t>Tipo</t>
  </si>
  <si>
    <t>Implementación</t>
  </si>
  <si>
    <t>Calificación</t>
  </si>
  <si>
    <t>Documentación</t>
  </si>
  <si>
    <t>Frecuencia</t>
  </si>
  <si>
    <t>Evidencia</t>
  </si>
  <si>
    <t>Procedimiento Elección de dignatarios y funcionarios a Cargo del Senado de la República</t>
  </si>
  <si>
    <t>Reputacional</t>
  </si>
  <si>
    <t xml:space="preserve">Vicio de trámite en la elección de dignatarios del nivel interno o nacional </t>
  </si>
  <si>
    <t xml:space="preserve">Incumplimiento de los procedimientos y normatividad aplicables </t>
  </si>
  <si>
    <t>N/A</t>
  </si>
  <si>
    <t>R1
La posibilidad de afectación reputacional por vicio de trámite en la elección de dignatarios, de nivel interno o nacional,  debido al incumplimiento de los procedimientos y normatividad aplicable.</t>
  </si>
  <si>
    <t>X</t>
  </si>
  <si>
    <t>C1.
El Secretario de la Comisión de Acreditación documental, verifica que el informe de la Comisión refleje los requisitos definidos para cada cargo, con el fin de garantizar el efectivo cumplimiento por parte de los candidatos postulados.
FV: Acta de la comisión de acreditación documental</t>
  </si>
  <si>
    <t>Preventivo</t>
  </si>
  <si>
    <t>Manual</t>
  </si>
  <si>
    <t>Documentado</t>
  </si>
  <si>
    <t>Continua</t>
  </si>
  <si>
    <t>Con Registro</t>
  </si>
  <si>
    <t>Reducir (mitigar)</t>
  </si>
  <si>
    <t>Verificación de aplicación del procedimiento de Elección de dignatarios y funcionarios a Cargo del Senado de la República (Documentar las evidencias de los controles, definir control final de toda la elección de dignatarios)
FV: Acta de revisión</t>
  </si>
  <si>
    <t>C2
El presidente del Senado  anuncia en sesión plenaria la elección de dignatarios a cargo del Senado de la República, con mínimo 8 días de
anterioridad a la elección, con el fin de dar cumplimiento a la ley. 
FV: Acta de sesión plenaria donde se realizó el anuncio de la elección.</t>
  </si>
  <si>
    <t xml:space="preserve">C3
El Presidente del Senado mediante comunicado informa sobre la fecha de elección de dignatarios a cargo del Senado de la República, con el objetivo de dar cumplimiento a la ley. 
FV: Publicación en la página web  </t>
  </si>
  <si>
    <t xml:space="preserve">     El riesgo afecta la imagen de  la entidad con efecto publicitario sostenido a nivel de sector administrativo, nivel departamental o municipal</t>
  </si>
  <si>
    <t>Corrupción</t>
  </si>
  <si>
    <t xml:space="preserve">Secretario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</si>
</sst>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d/m/yyyy"/>
  </numFmts>
  <fonts count="24">
    <font>
      <sz val="11"/>
      <color theme="1"/>
      <name val="Calibri"/>
      <scheme val="minor"/>
    </font>
    <font>
      <sz val="20"/>
      <color theme="1"/>
      <name val="Arial"/>
    </font>
    <font>
      <sz val="11"/>
      <name val="Calibri"/>
    </font>
    <font>
      <b/>
      <sz val="14"/>
      <color rgb="FF000000"/>
      <name val="Arial"/>
    </font>
    <font>
      <b/>
      <sz val="11"/>
      <color rgb="FF000000"/>
      <name val="Arial"/>
    </font>
    <font>
      <sz val="11"/>
      <color theme="1"/>
      <name val="Calibri"/>
    </font>
    <font>
      <b/>
      <sz val="14"/>
      <color theme="1"/>
      <name val="Arial"/>
    </font>
    <font>
      <b/>
      <sz val="11"/>
      <color theme="1"/>
      <name val="Arial"/>
    </font>
    <font>
      <sz val="11"/>
      <color theme="1"/>
      <name val="Arial"/>
    </font>
    <font>
      <b/>
      <sz val="11"/>
      <color rgb="FF000000"/>
      <name val="Calibri"/>
    </font>
    <font>
      <sz val="20"/>
      <color theme="1"/>
      <name val="Arial Narrow"/>
    </font>
    <font>
      <b/>
      <sz val="11"/>
      <color theme="1"/>
      <name val="Calibri"/>
    </font>
    <font>
      <sz val="11"/>
      <color rgb="FF000000"/>
      <name val="Calibri"/>
    </font>
    <font>
      <b/>
      <sz val="18"/>
      <color theme="1"/>
      <name val="Arial Narrow"/>
    </font>
    <font>
      <sz val="14"/>
      <color theme="1"/>
      <name val="Arial Narrow"/>
    </font>
    <font>
      <sz val="11"/>
      <color theme="1"/>
      <name val="Arial Narrow"/>
    </font>
    <font>
      <sz val="20"/>
      <color theme="1"/>
      <name val="Calibri"/>
    </font>
    <font>
      <sz val="14"/>
      <color theme="1"/>
      <name val="Calibri"/>
    </font>
    <font>
      <b/>
      <sz val="14"/>
      <color theme="1"/>
      <name val="Calibri"/>
    </font>
    <font>
      <sz val="13"/>
      <color theme="1"/>
      <name val="Arial Narrow"/>
    </font>
    <font>
      <b/>
      <sz val="13"/>
      <color theme="1"/>
      <name val="Arial Narrow"/>
    </font>
    <font>
      <b/>
      <sz val="11"/>
      <color theme="1"/>
      <name val="Arial Narrow"/>
    </font>
    <font>
      <sz val="11"/>
      <color theme="1"/>
      <name val="Calibri"/>
      <family val="2"/>
    </font>
    <font>
      <sz val="11"/>
      <color theme="1"/>
      <name val="Arial Narrow"/>
      <family val="2"/>
    </font>
  </fonts>
  <fills count="11">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theme="0"/>
        <bgColor rgb="FF92D050"/>
      </patternFill>
    </fill>
    <fill>
      <patternFill patternType="solid">
        <fgColor theme="0"/>
        <bgColor indexed="64"/>
      </patternFill>
    </fill>
  </fills>
  <borders count="4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right/>
      <top style="thin">
        <color rgb="FF000000"/>
      </top>
      <bottom style="dotted">
        <color rgb="FFE36C09"/>
      </bottom>
      <diagonal/>
    </border>
    <border>
      <left/>
      <right style="dotted">
        <color rgb="FFE36C09"/>
      </right>
      <top style="thin">
        <color rgb="FF000000"/>
      </top>
      <bottom style="dotted">
        <color rgb="FFE36C09"/>
      </bottom>
      <diagonal/>
    </border>
    <border>
      <left style="dotted">
        <color rgb="FFE36C09"/>
      </left>
      <right style="dotted">
        <color rgb="FFE36C09"/>
      </right>
      <top style="dotted">
        <color rgb="FFE36C09"/>
      </top>
      <bottom style="dotted">
        <color rgb="FFE36C09"/>
      </bottom>
      <diagonal/>
    </border>
    <border>
      <left style="dotted">
        <color rgb="FFE36C09"/>
      </left>
      <right style="dotted">
        <color rgb="FFE36C09"/>
      </right>
      <top style="dotted">
        <color rgb="FFE36C09"/>
      </top>
      <bottom/>
      <diagonal/>
    </border>
    <border>
      <left style="dotted">
        <color rgb="FFE36C09"/>
      </left>
      <right style="dotted">
        <color rgb="FFE36C09"/>
      </right>
      <top/>
      <bottom/>
      <diagonal/>
    </border>
    <border>
      <left style="thin">
        <color rgb="FF000000"/>
      </left>
      <right/>
      <top style="medium">
        <color rgb="FF000000"/>
      </top>
      <bottom style="dotted">
        <color rgb="FFE36C09"/>
      </bottom>
      <diagonal/>
    </border>
    <border>
      <left/>
      <right/>
      <top style="medium">
        <color rgb="FF000000"/>
      </top>
      <bottom style="dotted">
        <color rgb="FFE36C09"/>
      </bottom>
      <diagonal/>
    </border>
    <border>
      <left/>
      <right style="dotted">
        <color rgb="FFE36C09"/>
      </right>
      <top style="medium">
        <color rgb="FF000000"/>
      </top>
      <bottom style="dotted">
        <color rgb="FFE36C09"/>
      </bottom>
      <diagonal/>
    </border>
    <border>
      <left style="dotted">
        <color rgb="FFE36C09"/>
      </left>
      <right/>
      <top/>
      <bottom/>
      <diagonal/>
    </border>
    <border>
      <left style="dotted">
        <color rgb="FFE36C09"/>
      </left>
      <right style="dotted">
        <color rgb="FFE36C09"/>
      </right>
      <top/>
      <bottom style="dotted">
        <color rgb="FFE36C09"/>
      </bottom>
      <diagonal/>
    </border>
    <border>
      <left style="thin">
        <color rgb="FF000000"/>
      </left>
      <right style="thin">
        <color rgb="FF000000"/>
      </right>
      <top style="thin">
        <color rgb="FF000000"/>
      </top>
      <bottom/>
      <diagonal/>
    </border>
    <border>
      <left style="dotted">
        <color rgb="FFE36C09"/>
      </left>
      <right/>
      <top style="dotted">
        <color rgb="FFE36C09"/>
      </top>
      <bottom/>
      <diagonal/>
    </border>
    <border>
      <left/>
      <right style="dotted">
        <color rgb="FFE36C09"/>
      </right>
      <top style="dotted">
        <color rgb="FFE36C09"/>
      </top>
      <bottom/>
      <diagonal/>
    </border>
    <border>
      <left/>
      <right style="dotted">
        <color rgb="FFE36C09"/>
      </right>
      <top/>
      <bottom/>
      <diagonal/>
    </border>
    <border>
      <left style="dotted">
        <color rgb="FFE36C09"/>
      </left>
      <right style="dotted">
        <color rgb="FFE36C09"/>
      </right>
      <top/>
      <bottom style="medium">
        <color rgb="FFE26B0A"/>
      </bottom>
      <diagonal/>
    </border>
    <border>
      <left style="dotted">
        <color rgb="FFE36C09"/>
      </left>
      <right/>
      <top/>
      <bottom style="medium">
        <color rgb="FFE26B0A"/>
      </bottom>
      <diagonal/>
    </border>
    <border>
      <left/>
      <right/>
      <top/>
      <bottom style="medium">
        <color rgb="FFE26B0A"/>
      </bottom>
      <diagonal/>
    </border>
    <border>
      <left/>
      <right style="dotted">
        <color rgb="FFE36C09"/>
      </right>
      <top/>
      <bottom style="medium">
        <color rgb="FFE26B0A"/>
      </bottom>
      <diagonal/>
    </border>
    <border>
      <left style="dotted">
        <color rgb="FFE36C09"/>
      </left>
      <right style="dotted">
        <color rgb="FFE36C09"/>
      </right>
      <top style="dotted">
        <color rgb="FFE36C09"/>
      </top>
      <bottom style="medium">
        <color rgb="FFE26B0A"/>
      </bottom>
      <diagonal/>
    </border>
    <border>
      <left/>
      <right/>
      <top style="medium">
        <color theme="5"/>
      </top>
      <bottom/>
      <diagonal/>
    </border>
    <border>
      <left style="dotted">
        <color rgb="FFE36C09"/>
      </left>
      <right style="dotted">
        <color rgb="FFE36C09"/>
      </right>
      <top/>
      <bottom style="medium">
        <color theme="5"/>
      </bottom>
      <diagonal/>
    </border>
  </borders>
  <cellStyleXfs count="1">
    <xf numFmtId="0" fontId="0" fillId="0" borderId="0"/>
  </cellStyleXfs>
  <cellXfs count="138">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1" xfId="0" applyFont="1" applyBorder="1" applyAlignment="1">
      <alignment horizontal="center" vertical="center"/>
    </xf>
    <xf numFmtId="0" fontId="4" fillId="0" borderId="1" xfId="0" applyFont="1" applyBorder="1" applyAlignment="1">
      <alignment horizontal="left"/>
    </xf>
    <xf numFmtId="0" fontId="5" fillId="0" borderId="0" xfId="0" applyFont="1"/>
    <xf numFmtId="0" fontId="0" fillId="0" borderId="0" xfId="0" applyFont="1" applyAlignment="1"/>
    <xf numFmtId="0" fontId="2" fillId="0" borderId="4" xfId="0" applyFont="1" applyBorder="1"/>
    <xf numFmtId="0" fontId="0" fillId="0" borderId="0" xfId="0" applyFont="1" applyAlignment="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5" fillId="2" borderId="0" xfId="0" applyFont="1" applyFill="1" applyBorder="1"/>
    <xf numFmtId="0" fontId="6" fillId="0" borderId="9" xfId="0" applyFont="1" applyBorder="1" applyAlignment="1">
      <alignment horizontal="center"/>
    </xf>
    <xf numFmtId="0" fontId="2" fillId="0" borderId="10" xfId="0" applyFont="1" applyBorder="1"/>
    <xf numFmtId="0" fontId="2" fillId="0" borderId="11" xfId="0" applyFont="1" applyBorder="1"/>
    <xf numFmtId="0" fontId="7" fillId="0" borderId="9" xfId="0" applyFont="1" applyBorder="1" applyAlignment="1">
      <alignment horizontal="left"/>
    </xf>
    <xf numFmtId="0" fontId="1" fillId="3" borderId="7" xfId="0" applyFont="1" applyFill="1" applyBorder="1" applyAlignment="1">
      <alignment vertical="center"/>
    </xf>
    <xf numFmtId="0" fontId="8" fillId="0" borderId="10" xfId="0" applyFont="1" applyBorder="1" applyAlignment="1">
      <alignment horizontal="center"/>
    </xf>
    <xf numFmtId="0" fontId="5" fillId="3" borderId="0" xfId="0" applyFont="1" applyFill="1" applyBorder="1"/>
    <xf numFmtId="0" fontId="2" fillId="0" borderId="0" xfId="0" applyFont="1" applyBorder="1"/>
    <xf numFmtId="0" fontId="9" fillId="0" borderId="9" xfId="0" applyFont="1" applyBorder="1"/>
    <xf numFmtId="0" fontId="7" fillId="0" borderId="12" xfId="0" applyFont="1" applyBorder="1"/>
    <xf numFmtId="0" fontId="10" fillId="3" borderId="0" xfId="0" applyFont="1" applyFill="1" applyBorder="1" applyAlignment="1">
      <alignment horizontal="center" vertical="center"/>
    </xf>
    <xf numFmtId="0" fontId="11" fillId="4" borderId="0" xfId="0" applyFont="1" applyFill="1" applyBorder="1" applyAlignment="1">
      <alignment horizontal="center" wrapText="1"/>
    </xf>
    <xf numFmtId="0" fontId="11" fillId="2" borderId="0" xfId="0" applyFont="1" applyFill="1" applyBorder="1" applyAlignment="1">
      <alignment horizontal="center" wrapText="1"/>
    </xf>
    <xf numFmtId="0" fontId="11" fillId="4" borderId="9" xfId="0" applyFont="1" applyFill="1" applyBorder="1" applyAlignment="1">
      <alignment vertical="center" wrapText="1"/>
    </xf>
    <xf numFmtId="0" fontId="12" fillId="2" borderId="9" xfId="0" applyFont="1" applyFill="1" applyBorder="1" applyAlignment="1">
      <alignment vertical="center" wrapText="1"/>
    </xf>
    <xf numFmtId="0" fontId="11" fillId="4" borderId="9" xfId="0" applyFont="1" applyFill="1" applyBorder="1" applyAlignment="1">
      <alignment horizontal="center" vertical="center" wrapText="1"/>
    </xf>
    <xf numFmtId="0" fontId="12" fillId="2" borderId="0" xfId="0" applyFont="1" applyFill="1" applyBorder="1" applyAlignment="1">
      <alignment vertical="top" wrapText="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0" fillId="3" borderId="0" xfId="0" applyFont="1" applyFill="1" applyBorder="1" applyAlignment="1">
      <alignment horizontal="left" vertical="center"/>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9" xfId="0" applyFont="1" applyBorder="1" applyAlignment="1">
      <alignment vertical="center" wrapText="1"/>
    </xf>
    <xf numFmtId="0" fontId="10" fillId="2" borderId="0" xfId="0" applyFont="1" applyFill="1" applyBorder="1" applyAlignment="1">
      <alignment horizontal="left" vertical="center"/>
    </xf>
    <xf numFmtId="0" fontId="13" fillId="2" borderId="0" xfId="0" applyFont="1" applyFill="1" applyBorder="1" applyAlignment="1">
      <alignment horizontal="left" vertical="center"/>
    </xf>
    <xf numFmtId="0" fontId="14" fillId="3" borderId="0" xfId="0" applyFont="1" applyFill="1" applyBorder="1" applyAlignment="1">
      <alignment horizontal="left" vertical="center"/>
    </xf>
    <xf numFmtId="9" fontId="14" fillId="3" borderId="0" xfId="0" applyNumberFormat="1" applyFont="1" applyFill="1" applyBorder="1" applyAlignment="1">
      <alignment horizontal="left" vertical="center"/>
    </xf>
    <xf numFmtId="0" fontId="11" fillId="2" borderId="0" xfId="0" applyFont="1" applyFill="1" applyBorder="1" applyAlignment="1">
      <alignment wrapText="1"/>
    </xf>
    <xf numFmtId="0" fontId="12" fillId="3" borderId="0" xfId="0" applyFont="1" applyFill="1" applyBorder="1" applyAlignment="1">
      <alignment vertical="top" wrapText="1"/>
    </xf>
    <xf numFmtId="0" fontId="12" fillId="2" borderId="0" xfId="0" applyFont="1" applyFill="1" applyBorder="1" applyAlignment="1">
      <alignment horizontal="center" vertical="top" wrapText="1"/>
    </xf>
    <xf numFmtId="0" fontId="12" fillId="0" borderId="0" xfId="0" applyFont="1" applyAlignment="1">
      <alignment vertical="top" wrapText="1"/>
    </xf>
    <xf numFmtId="0" fontId="14" fillId="2" borderId="0" xfId="0" applyFont="1" applyFill="1" applyBorder="1" applyAlignment="1">
      <alignment horizontal="left" vertical="center"/>
    </xf>
    <xf numFmtId="0" fontId="15" fillId="2" borderId="0" xfId="0" applyFont="1" applyFill="1" applyBorder="1" applyAlignment="1">
      <alignment horizontal="left" vertical="center"/>
    </xf>
    <xf numFmtId="0" fontId="15" fillId="2" borderId="0" xfId="0" applyFont="1" applyFill="1" applyBorder="1"/>
    <xf numFmtId="0" fontId="15" fillId="3" borderId="0" xfId="0" applyFont="1" applyFill="1" applyBorder="1"/>
    <xf numFmtId="0" fontId="16" fillId="4" borderId="9" xfId="0" applyFont="1" applyFill="1" applyBorder="1" applyAlignment="1">
      <alignment horizontal="center" vertical="center" wrapText="1"/>
    </xf>
    <xf numFmtId="0" fontId="10" fillId="5" borderId="13" xfId="0" applyFont="1" applyFill="1" applyBorder="1" applyAlignment="1">
      <alignment horizontal="left" vertical="center"/>
    </xf>
    <xf numFmtId="0" fontId="2" fillId="0" borderId="14" xfId="0" applyFont="1" applyBorder="1"/>
    <xf numFmtId="0" fontId="2" fillId="0" borderId="15" xfId="0" applyFont="1" applyBorder="1"/>
    <xf numFmtId="0" fontId="17" fillId="3" borderId="13" xfId="0" applyFont="1" applyFill="1" applyBorder="1" applyAlignment="1">
      <alignment horizontal="center" vertical="center"/>
    </xf>
    <xf numFmtId="0" fontId="15" fillId="3" borderId="0" xfId="0" applyFont="1" applyFill="1" applyBorder="1" applyAlignment="1">
      <alignment horizontal="left" vertical="center"/>
    </xf>
    <xf numFmtId="0" fontId="10" fillId="4" borderId="16" xfId="0" applyFont="1" applyFill="1" applyBorder="1" applyAlignment="1">
      <alignment horizontal="left" vertical="center"/>
    </xf>
    <xf numFmtId="0" fontId="2" fillId="0" borderId="17" xfId="0" applyFont="1" applyBorder="1"/>
    <xf numFmtId="0" fontId="2" fillId="0" borderId="18" xfId="0" applyFont="1" applyBorder="1"/>
    <xf numFmtId="0" fontId="18" fillId="0" borderId="19" xfId="0" applyFont="1" applyBorder="1" applyAlignment="1">
      <alignment horizontal="center" vertical="center" wrapText="1"/>
    </xf>
    <xf numFmtId="0" fontId="2" fillId="0" borderId="19" xfId="0" applyFont="1" applyBorder="1"/>
    <xf numFmtId="0" fontId="2" fillId="0" borderId="20" xfId="0" applyFont="1" applyBorder="1"/>
    <xf numFmtId="0" fontId="10" fillId="5" borderId="16" xfId="0" applyFont="1" applyFill="1" applyBorder="1" applyAlignment="1">
      <alignment horizontal="left" vertical="center"/>
    </xf>
    <xf numFmtId="0" fontId="17" fillId="0" borderId="19" xfId="0" applyFont="1" applyBorder="1" applyAlignment="1">
      <alignment horizontal="left" vertical="top" wrapText="1"/>
    </xf>
    <xf numFmtId="0" fontId="1" fillId="0" borderId="0" xfId="0" applyFont="1" applyAlignment="1">
      <alignment vertical="center"/>
    </xf>
    <xf numFmtId="9" fontId="8" fillId="0" borderId="0" xfId="0" applyNumberFormat="1" applyFont="1"/>
    <xf numFmtId="0" fontId="19" fillId="5" borderId="16" xfId="0" applyFont="1" applyFill="1" applyBorder="1" applyAlignment="1">
      <alignment horizontal="center" vertical="center"/>
    </xf>
    <xf numFmtId="0" fontId="20" fillId="5" borderId="16" xfId="0" applyFont="1" applyFill="1" applyBorder="1" applyAlignment="1">
      <alignment horizontal="center" vertical="center"/>
    </xf>
    <xf numFmtId="0" fontId="20" fillId="6" borderId="16" xfId="0" applyFont="1" applyFill="1" applyBorder="1" applyAlignment="1">
      <alignment horizontal="center" vertical="center"/>
    </xf>
    <xf numFmtId="0" fontId="20" fillId="5" borderId="21" xfId="0" applyFont="1" applyFill="1" applyBorder="1" applyAlignment="1">
      <alignment horizontal="center" vertical="center"/>
    </xf>
    <xf numFmtId="0" fontId="21" fillId="5" borderId="22" xfId="0" applyFont="1" applyFill="1" applyBorder="1" applyAlignment="1">
      <alignment horizontal="center" vertical="center" textRotation="90"/>
    </xf>
    <xf numFmtId="0" fontId="21" fillId="5" borderId="22" xfId="0" applyFont="1" applyFill="1" applyBorder="1" applyAlignment="1">
      <alignment horizontal="center" vertical="center" wrapText="1"/>
    </xf>
    <xf numFmtId="0" fontId="21" fillId="5" borderId="22" xfId="0" applyFont="1" applyFill="1" applyBorder="1" applyAlignment="1">
      <alignment horizontal="center" vertical="center"/>
    </xf>
    <xf numFmtId="0" fontId="21" fillId="5" borderId="23" xfId="0" applyFont="1" applyFill="1" applyBorder="1" applyAlignment="1">
      <alignment horizontal="center" vertical="center" wrapText="1"/>
    </xf>
    <xf numFmtId="0" fontId="21" fillId="5" borderId="23" xfId="0" applyFont="1" applyFill="1" applyBorder="1" applyAlignment="1">
      <alignment horizontal="center" vertical="center"/>
    </xf>
    <xf numFmtId="0" fontId="11" fillId="7" borderId="24" xfId="0" applyFont="1" applyFill="1" applyBorder="1" applyAlignment="1">
      <alignment horizontal="center" vertical="center" wrapText="1"/>
    </xf>
    <xf numFmtId="0" fontId="2" fillId="0" borderId="25" xfId="0" applyFont="1" applyBorder="1"/>
    <xf numFmtId="0" fontId="2" fillId="0" borderId="26" xfId="0" applyFont="1" applyBorder="1"/>
    <xf numFmtId="9" fontId="21" fillId="5" borderId="27" xfId="0" applyNumberFormat="1" applyFont="1" applyFill="1" applyBorder="1" applyAlignment="1">
      <alignment horizontal="center" vertical="center"/>
    </xf>
    <xf numFmtId="0" fontId="21" fillId="5" borderId="27" xfId="0" applyFont="1" applyFill="1" applyBorder="1" applyAlignment="1">
      <alignment horizontal="center" vertical="center" wrapText="1"/>
    </xf>
    <xf numFmtId="0" fontId="21" fillId="5" borderId="27" xfId="0" applyFont="1" applyFill="1" applyBorder="1" applyAlignment="1">
      <alignment horizontal="center" vertical="center"/>
    </xf>
    <xf numFmtId="0" fontId="21" fillId="5" borderId="22" xfId="0" applyFont="1" applyFill="1" applyBorder="1" applyAlignment="1">
      <alignment horizontal="center" vertical="center" textRotation="90" wrapText="1"/>
    </xf>
    <xf numFmtId="0" fontId="21" fillId="5" borderId="16" xfId="0" applyFont="1" applyFill="1" applyBorder="1" applyAlignment="1">
      <alignment horizontal="center" vertical="center" wrapText="1"/>
    </xf>
    <xf numFmtId="0" fontId="2" fillId="0" borderId="28" xfId="0" applyFont="1" applyBorder="1"/>
    <xf numFmtId="0" fontId="15" fillId="7" borderId="29" xfId="0" applyFont="1" applyFill="1" applyBorder="1" applyAlignment="1">
      <alignment horizontal="center" textRotation="90" wrapText="1"/>
    </xf>
    <xf numFmtId="0" fontId="8" fillId="7" borderId="29" xfId="0" applyFont="1" applyFill="1" applyBorder="1" applyAlignment="1">
      <alignment horizontal="center" textRotation="90" wrapText="1"/>
    </xf>
    <xf numFmtId="0" fontId="2" fillId="0" borderId="13" xfId="0" applyFont="1" applyBorder="1"/>
    <xf numFmtId="0" fontId="21" fillId="5" borderId="21" xfId="0" applyFont="1" applyFill="1" applyBorder="1" applyAlignment="1">
      <alignment horizontal="center" vertical="center" textRotation="90"/>
    </xf>
    <xf numFmtId="0" fontId="10" fillId="0" borderId="22" xfId="0" applyFont="1" applyBorder="1" applyAlignment="1">
      <alignment horizontal="center" vertical="center"/>
    </xf>
    <xf numFmtId="0" fontId="15" fillId="0" borderId="22" xfId="0" applyFont="1" applyBorder="1" applyAlignment="1">
      <alignment horizontal="center" vertical="center" wrapText="1"/>
    </xf>
    <xf numFmtId="0" fontId="5" fillId="0" borderId="30" xfId="0" applyFont="1" applyBorder="1" applyAlignment="1">
      <alignment horizontal="center" vertical="center"/>
    </xf>
    <xf numFmtId="0" fontId="15" fillId="0" borderId="22" xfId="0" applyFont="1" applyBorder="1" applyAlignment="1">
      <alignment horizontal="center" vertical="center"/>
    </xf>
    <xf numFmtId="0" fontId="21" fillId="0" borderId="22" xfId="0" applyFont="1" applyBorder="1" applyAlignment="1">
      <alignment horizontal="center" vertical="center" wrapText="1"/>
    </xf>
    <xf numFmtId="9" fontId="5" fillId="0" borderId="0" xfId="0" applyNumberFormat="1" applyFont="1" applyAlignment="1">
      <alignment vertical="center"/>
    </xf>
    <xf numFmtId="0" fontId="5" fillId="0" borderId="0" xfId="0" applyFont="1" applyAlignment="1">
      <alignment vertical="center"/>
    </xf>
    <xf numFmtId="9" fontId="15" fillId="0" borderId="22" xfId="0" applyNumberFormat="1" applyFont="1" applyBorder="1" applyAlignment="1">
      <alignment horizontal="center" vertical="center" wrapText="1"/>
    </xf>
    <xf numFmtId="0" fontId="21" fillId="0" borderId="22" xfId="0" applyFont="1" applyBorder="1" applyAlignment="1">
      <alignment horizontal="center" vertical="center"/>
    </xf>
    <xf numFmtId="0" fontId="15" fillId="0" borderId="21" xfId="0" applyFont="1" applyBorder="1" applyAlignment="1">
      <alignment horizontal="center" vertical="top"/>
    </xf>
    <xf numFmtId="0" fontId="15" fillId="0" borderId="21" xfId="0" applyFont="1" applyBorder="1" applyAlignment="1">
      <alignment horizontal="center" vertical="center" wrapText="1"/>
    </xf>
    <xf numFmtId="0" fontId="15" fillId="0" borderId="21" xfId="0" applyFont="1" applyBorder="1" applyAlignment="1">
      <alignment horizontal="center" vertical="top" textRotation="90"/>
    </xf>
    <xf numFmtId="9" fontId="15" fillId="0" borderId="21" xfId="0" applyNumberFormat="1" applyFont="1" applyBorder="1" applyAlignment="1">
      <alignment horizontal="center" vertical="top"/>
    </xf>
    <xf numFmtId="164" fontId="15" fillId="3" borderId="21" xfId="0" applyNumberFormat="1" applyFont="1" applyFill="1" applyBorder="1" applyAlignment="1">
      <alignment horizontal="center" vertical="top"/>
    </xf>
    <xf numFmtId="0" fontId="21" fillId="0" borderId="21" xfId="0" applyFont="1" applyBorder="1" applyAlignment="1">
      <alignment horizontal="center" vertical="top" textRotation="90" wrapText="1"/>
    </xf>
    <xf numFmtId="9" fontId="15" fillId="0" borderId="22" xfId="0" applyNumberFormat="1" applyFont="1" applyBorder="1" applyAlignment="1">
      <alignment horizontal="center" vertical="top"/>
    </xf>
    <xf numFmtId="9" fontId="15" fillId="2" borderId="22" xfId="0" applyNumberFormat="1" applyFont="1" applyFill="1" applyBorder="1" applyAlignment="1">
      <alignment horizontal="center" vertical="top"/>
    </xf>
    <xf numFmtId="0" fontId="21" fillId="0" borderId="21" xfId="0" applyFont="1" applyBorder="1" applyAlignment="1">
      <alignment horizontal="center" vertical="top" textRotation="90"/>
    </xf>
    <xf numFmtId="0" fontId="15" fillId="0" borderId="22" xfId="0" applyFont="1" applyBorder="1" applyAlignment="1">
      <alignment horizontal="center" vertical="top" textRotation="90"/>
    </xf>
    <xf numFmtId="0" fontId="15" fillId="8" borderId="22" xfId="0" applyFont="1" applyFill="1" applyBorder="1" applyAlignment="1">
      <alignment horizontal="center" vertical="top" wrapText="1"/>
    </xf>
    <xf numFmtId="165" fontId="15" fillId="0" borderId="22" xfId="0" applyNumberFormat="1" applyFont="1" applyBorder="1" applyAlignment="1">
      <alignment horizontal="center" vertical="center" wrapText="1"/>
    </xf>
    <xf numFmtId="165" fontId="15" fillId="0" borderId="21" xfId="0" applyNumberFormat="1" applyFont="1" applyBorder="1" applyAlignment="1">
      <alignment horizontal="center" vertical="top"/>
    </xf>
    <xf numFmtId="0" fontId="15" fillId="0" borderId="22" xfId="0" applyFont="1" applyBorder="1" applyAlignment="1">
      <alignment horizontal="center" vertical="top" wrapText="1"/>
    </xf>
    <xf numFmtId="0" fontId="0" fillId="0" borderId="0" xfId="0" applyFont="1"/>
    <xf numFmtId="0" fontId="2" fillId="0" borderId="23" xfId="0" applyFont="1" applyBorder="1"/>
    <xf numFmtId="0" fontId="2" fillId="0" borderId="27" xfId="0" applyFont="1" applyBorder="1"/>
    <xf numFmtId="0" fontId="2" fillId="0" borderId="33" xfId="0" applyFont="1" applyBorder="1"/>
    <xf numFmtId="0" fontId="2" fillId="0" borderId="34" xfId="0" applyFont="1" applyBorder="1"/>
    <xf numFmtId="0" fontId="2" fillId="0" borderId="35" xfId="0" applyFont="1" applyBorder="1"/>
    <xf numFmtId="0" fontId="15" fillId="0" borderId="37" xfId="0" applyFont="1" applyBorder="1" applyAlignment="1">
      <alignment horizontal="center" vertical="top"/>
    </xf>
    <xf numFmtId="0" fontId="15" fillId="0" borderId="37" xfId="0" applyFont="1" applyBorder="1" applyAlignment="1">
      <alignment horizontal="center" vertical="center" wrapText="1"/>
    </xf>
    <xf numFmtId="0" fontId="15" fillId="0" borderId="37" xfId="0" applyFont="1" applyBorder="1" applyAlignment="1">
      <alignment horizontal="center" vertical="top" textRotation="90"/>
    </xf>
    <xf numFmtId="9" fontId="15" fillId="0" borderId="37" xfId="0" applyNumberFormat="1" applyFont="1" applyBorder="1" applyAlignment="1">
      <alignment horizontal="center" vertical="top"/>
    </xf>
    <xf numFmtId="164" fontId="15" fillId="3" borderId="37" xfId="0" applyNumberFormat="1" applyFont="1" applyFill="1" applyBorder="1" applyAlignment="1">
      <alignment horizontal="center" vertical="top"/>
    </xf>
    <xf numFmtId="0" fontId="21" fillId="0" borderId="37" xfId="0" applyFont="1" applyBorder="1" applyAlignment="1">
      <alignment horizontal="center" vertical="top" textRotation="90" wrapText="1"/>
    </xf>
    <xf numFmtId="9" fontId="15" fillId="2" borderId="37" xfId="0" applyNumberFormat="1" applyFont="1" applyFill="1" applyBorder="1" applyAlignment="1">
      <alignment horizontal="center" vertical="top"/>
    </xf>
    <xf numFmtId="0" fontId="21" fillId="0" borderId="37" xfId="0" applyFont="1" applyBorder="1" applyAlignment="1">
      <alignment horizontal="center" vertical="top" textRotation="90"/>
    </xf>
    <xf numFmtId="0" fontId="15" fillId="8" borderId="37" xfId="0" applyFont="1" applyFill="1" applyBorder="1" applyAlignment="1">
      <alignment horizontal="center" vertical="top" wrapText="1"/>
    </xf>
    <xf numFmtId="0" fontId="15" fillId="0" borderId="32" xfId="0" applyFont="1" applyBorder="1" applyAlignment="1" applyProtection="1">
      <alignment horizontal="center" vertical="center" wrapText="1"/>
      <protection locked="0"/>
    </xf>
    <xf numFmtId="0" fontId="15" fillId="0" borderId="36" xfId="0" applyFont="1" applyBorder="1" applyAlignment="1" applyProtection="1">
      <alignment horizontal="center" vertical="center" wrapText="1"/>
      <protection locked="0"/>
    </xf>
    <xf numFmtId="0" fontId="23" fillId="0" borderId="31" xfId="0" applyFont="1" applyBorder="1" applyAlignment="1" applyProtection="1">
      <alignment horizontal="center" vertical="center" wrapText="1"/>
      <protection locked="0"/>
    </xf>
    <xf numFmtId="0" fontId="22" fillId="0" borderId="0" xfId="0" applyFont="1" applyAlignment="1">
      <alignment horizontal="center" vertical="center"/>
    </xf>
    <xf numFmtId="0" fontId="12" fillId="9" borderId="9" xfId="0" applyFont="1" applyFill="1" applyBorder="1" applyAlignment="1">
      <alignment wrapText="1"/>
    </xf>
    <xf numFmtId="0" fontId="2" fillId="10" borderId="10" xfId="0" applyFont="1" applyFill="1" applyBorder="1"/>
    <xf numFmtId="0" fontId="12" fillId="9" borderId="9" xfId="0" applyFont="1" applyFill="1" applyBorder="1" applyAlignment="1">
      <alignment horizontal="left" vertical="center"/>
    </xf>
    <xf numFmtId="0" fontId="2" fillId="10" borderId="10" xfId="0" applyFont="1" applyFill="1" applyBorder="1" applyAlignment="1">
      <alignment vertical="center"/>
    </xf>
    <xf numFmtId="0" fontId="0" fillId="0" borderId="38" xfId="0" applyFont="1" applyBorder="1" applyAlignment="1"/>
    <xf numFmtId="49" fontId="2" fillId="0" borderId="23" xfId="0" applyNumberFormat="1" applyFont="1" applyBorder="1"/>
    <xf numFmtId="49" fontId="2" fillId="0" borderId="39" xfId="0" applyNumberFormat="1" applyFont="1" applyBorder="1"/>
    <xf numFmtId="49" fontId="23" fillId="0" borderId="22" xfId="0" applyNumberFormat="1" applyFont="1" applyBorder="1" applyAlignment="1">
      <alignment horizontal="center" vertical="center" wrapText="1"/>
    </xf>
  </cellXfs>
  <cellStyles count="1">
    <cellStyle name="Normal" xfId="0" builtinId="0"/>
  </cellStyles>
  <dxfs count="52">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590550</xdr:colOff>
      <xdr:row>0</xdr:row>
      <xdr:rowOff>66675</xdr:rowOff>
    </xdr:from>
    <xdr:ext cx="6743700" cy="914400"/>
    <xdr:pic>
      <xdr:nvPicPr>
        <xdr:cNvPr id="2" name="image1.png" title="Imagen"/>
        <xdr:cNvPicPr preferRelativeResize="0"/>
      </xdr:nvPicPr>
      <xdr:blipFill>
        <a:blip xmlns:r="http://schemas.openxmlformats.org/officeDocument/2006/relationships" r:embed="rId1" cstate="print"/>
        <a:stretch>
          <a:fillRect/>
        </a:stretch>
      </xdr:blipFill>
      <xdr:spPr>
        <a:xfrm>
          <a:off x="1266825" y="66675"/>
          <a:ext cx="6743700" cy="9144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ry.rodriguez/Downloads/Matriz%20de%20Riesgos%20Proceso%20de%20Gesti&#243;n%20Electoral%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final"/>
      <sheetName val="Intructivo"/>
      <sheetName val="Matriz Calor Inherente"/>
      <sheetName val="Matriz Calor Residual"/>
      <sheetName val="Riezgos de corrupción prob- imp"/>
      <sheetName val="Tabla probabilidad"/>
      <sheetName val="Tabla Impacto"/>
      <sheetName val="Tabla Valoración controles"/>
      <sheetName val="Graficos"/>
      <sheetName val="Opciones Tratamiento"/>
      <sheetName val="Hoja1"/>
    </sheetNames>
    <sheetDataSet>
      <sheetData sheetId="0" refreshError="1"/>
      <sheetData sheetId="1" refreshError="1"/>
      <sheetData sheetId="2" refreshError="1"/>
      <sheetData sheetId="3" refreshError="1"/>
      <sheetData sheetId="4" refreshError="1"/>
      <sheetData sheetId="5" refreshError="1"/>
      <sheetData sheetId="6">
        <row r="11">
          <cell r="C11" t="str">
            <v xml:space="preserve">     Afectación menor a 10 SMLMV .</v>
          </cell>
          <cell r="D11" t="str">
            <v xml:space="preserve">     El riesgo afecta la imagen de alguna área de la organización</v>
          </cell>
        </row>
        <row r="12">
          <cell r="C12" t="str">
            <v xml:space="preserve">     Entre 10 y 50 SMLMV </v>
          </cell>
          <cell r="D12" t="str">
            <v xml:space="preserve">     El riesgo afecta la imagen de la entidad internamente, de conocimiento general, nivel interno, de junta dircetiva y accionistas y/o de provedores</v>
          </cell>
        </row>
        <row r="13">
          <cell r="C13" t="str">
            <v xml:space="preserve">     Entre 50 y 100 SMLMV </v>
          </cell>
          <cell r="D13" t="str">
            <v xml:space="preserve">     El riesgo afecta la imagen de la entidad con algunos usuarios de relevancia frente al logro de los objetivos</v>
          </cell>
        </row>
        <row r="14">
          <cell r="C14" t="str">
            <v xml:space="preserve">     Entre 100 y 500 SMLMV </v>
          </cell>
          <cell r="D14" t="str">
            <v xml:space="preserve">     El riesgo afecta la imagen de de la entidad con efecto publicitario sostenido a nivel de sector administrativo, nivel departamental o municipal</v>
          </cell>
        </row>
        <row r="15">
          <cell r="C15" t="str">
            <v xml:space="preserve">     Mayor a 500 SMLMV </v>
          </cell>
          <cell r="D15" t="str">
            <v xml:space="preserve">     El riesgo afecta la imagen de la entidad a nivel nacional, con efecto publicitarios sostenible a nivel país</v>
          </cell>
        </row>
        <row r="221">
          <cell r="B221" t="str">
            <v>Criterios</v>
          </cell>
        </row>
        <row r="222">
          <cell r="B222" t="str">
            <v>Afectación Económica o presupuestal</v>
          </cell>
        </row>
        <row r="223">
          <cell r="B223" t="str">
            <v>Pérdida Reputacional</v>
          </cell>
          <cell r="F223" t="str">
            <v>❌</v>
          </cell>
        </row>
      </sheetData>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BB30"/>
  <sheetViews>
    <sheetView tabSelected="1" topLeftCell="A21" zoomScale="75" zoomScaleNormal="75" workbookViewId="0">
      <selection activeCell="AS28" sqref="AS28"/>
    </sheetView>
  </sheetViews>
  <sheetFormatPr baseColWidth="10" defaultColWidth="14.42578125" defaultRowHeight="15" customHeight="1"/>
  <cols>
    <col min="1" max="1" width="10.140625" style="7" customWidth="1"/>
    <col min="2" max="2" width="21.5703125" style="7" customWidth="1"/>
    <col min="3" max="3" width="28.7109375" style="7" customWidth="1"/>
    <col min="4" max="4" width="17.5703125" style="7" customWidth="1"/>
    <col min="5" max="6" width="25.85546875" style="7" customWidth="1"/>
    <col min="7" max="7" width="32.42578125" style="7" customWidth="1"/>
    <col min="8" max="11" width="11.5703125" style="7" customWidth="1"/>
    <col min="12" max="12" width="19" style="7" customWidth="1"/>
    <col min="13" max="13" width="17.85546875" style="7" customWidth="1"/>
    <col min="14" max="14" width="16.5703125" style="7" customWidth="1"/>
    <col min="15" max="15" width="6.28515625" style="7" customWidth="1"/>
    <col min="16" max="16" width="31.85546875" style="7" customWidth="1"/>
    <col min="17" max="17" width="30.5703125" style="7" hidden="1" customWidth="1"/>
    <col min="18" max="18" width="17.5703125" style="7" customWidth="1"/>
    <col min="19" max="19" width="6.28515625" style="7" customWidth="1"/>
    <col min="20" max="20" width="16" style="7" customWidth="1"/>
    <col min="21" max="21" width="5.85546875" style="7" customWidth="1"/>
    <col min="22" max="22" width="31" style="7" customWidth="1"/>
    <col min="23" max="23" width="15.140625" style="7" customWidth="1"/>
    <col min="24" max="24" width="6.85546875" style="7" customWidth="1"/>
    <col min="25" max="25" width="5" style="7" customWidth="1"/>
    <col min="26" max="26" width="5.5703125" style="7" customWidth="1"/>
    <col min="27" max="27" width="7.140625" style="7" customWidth="1"/>
    <col min="28" max="28" width="6.7109375" style="7" customWidth="1"/>
    <col min="29" max="29" width="7.5703125" style="7" customWidth="1"/>
    <col min="30" max="30" width="38.28515625" style="7" customWidth="1"/>
    <col min="31" max="31" width="8.7109375" style="7" customWidth="1"/>
    <col min="32" max="32" width="10.42578125" style="7" customWidth="1"/>
    <col min="33" max="33" width="9.28515625" style="7" customWidth="1"/>
    <col min="34" max="34" width="9.140625" style="7" customWidth="1"/>
    <col min="35" max="35" width="9.85546875" style="7" customWidth="1"/>
    <col min="36" max="36" width="7.28515625" style="7" customWidth="1"/>
    <col min="37" max="37" width="23" style="7" customWidth="1"/>
    <col min="38" max="38" width="29.140625" style="7" customWidth="1"/>
    <col min="39" max="39" width="18.85546875" style="7" customWidth="1"/>
    <col min="40" max="40" width="16.85546875" style="7" customWidth="1"/>
    <col min="41" max="41" width="14.85546875" style="7" hidden="1" customWidth="1"/>
    <col min="42" max="42" width="18.5703125" style="7" hidden="1" customWidth="1"/>
    <col min="43" max="43" width="21" style="7" hidden="1" customWidth="1"/>
    <col min="44" max="59" width="4.28515625" style="7" customWidth="1"/>
    <col min="60" max="16384" width="14.42578125" style="7"/>
  </cols>
  <sheetData>
    <row r="1" spans="1:43" ht="16.5" customHeight="1">
      <c r="A1" s="1"/>
      <c r="B1" s="2"/>
      <c r="C1" s="2"/>
      <c r="D1" s="2"/>
      <c r="E1" s="2"/>
      <c r="F1" s="3"/>
      <c r="G1" s="4" t="s">
        <v>0</v>
      </c>
      <c r="H1" s="2"/>
      <c r="I1" s="2"/>
      <c r="J1" s="2"/>
      <c r="K1" s="2"/>
      <c r="L1" s="2"/>
      <c r="M1" s="2"/>
      <c r="N1" s="2"/>
      <c r="O1" s="2"/>
      <c r="P1" s="2"/>
      <c r="Q1" s="2"/>
      <c r="R1" s="2"/>
      <c r="S1" s="2"/>
      <c r="T1" s="2"/>
      <c r="U1" s="2"/>
      <c r="V1" s="2"/>
      <c r="W1" s="2"/>
      <c r="X1" s="2"/>
      <c r="Y1" s="2"/>
      <c r="Z1" s="2"/>
      <c r="AA1" s="2"/>
      <c r="AB1" s="2"/>
      <c r="AC1" s="2"/>
      <c r="AD1" s="2"/>
      <c r="AE1" s="2"/>
      <c r="AF1" s="2"/>
      <c r="AG1" s="2"/>
      <c r="AH1" s="2"/>
      <c r="AI1" s="3"/>
      <c r="AJ1" s="5" t="s">
        <v>1</v>
      </c>
      <c r="AK1" s="2"/>
      <c r="AL1" s="2"/>
      <c r="AM1" s="2"/>
      <c r="AN1" s="3"/>
      <c r="AO1" s="6"/>
      <c r="AP1" s="6"/>
      <c r="AQ1" s="6"/>
    </row>
    <row r="2" spans="1:43" ht="16.5" customHeight="1">
      <c r="A2" s="8"/>
      <c r="B2" s="9"/>
      <c r="C2" s="9"/>
      <c r="D2" s="9"/>
      <c r="E2" s="9"/>
      <c r="F2" s="10"/>
      <c r="G2" s="11"/>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3"/>
      <c r="AJ2" s="11"/>
      <c r="AK2" s="12"/>
      <c r="AL2" s="12"/>
      <c r="AM2" s="12"/>
      <c r="AN2" s="13"/>
      <c r="AO2" s="6"/>
      <c r="AP2" s="6"/>
      <c r="AQ2" s="6"/>
    </row>
    <row r="3" spans="1:43" ht="16.5" customHeight="1">
      <c r="A3" s="8"/>
      <c r="B3" s="9"/>
      <c r="C3" s="9"/>
      <c r="D3" s="9"/>
      <c r="E3" s="9"/>
      <c r="F3" s="10"/>
      <c r="G3" s="4" t="s">
        <v>2</v>
      </c>
      <c r="H3" s="2"/>
      <c r="I3" s="2"/>
      <c r="J3" s="2"/>
      <c r="K3" s="2"/>
      <c r="L3" s="2"/>
      <c r="M3" s="2"/>
      <c r="N3" s="2"/>
      <c r="O3" s="2"/>
      <c r="P3" s="2"/>
      <c r="Q3" s="2"/>
      <c r="R3" s="2"/>
      <c r="S3" s="2"/>
      <c r="T3" s="2"/>
      <c r="U3" s="2"/>
      <c r="V3" s="2"/>
      <c r="W3" s="2"/>
      <c r="X3" s="2"/>
      <c r="Y3" s="2"/>
      <c r="Z3" s="2"/>
      <c r="AA3" s="2"/>
      <c r="AB3" s="2"/>
      <c r="AC3" s="2"/>
      <c r="AD3" s="2"/>
      <c r="AE3" s="2"/>
      <c r="AF3" s="2"/>
      <c r="AG3" s="2"/>
      <c r="AH3" s="2"/>
      <c r="AI3" s="3"/>
      <c r="AJ3" s="5" t="s">
        <v>3</v>
      </c>
      <c r="AK3" s="2"/>
      <c r="AL3" s="2"/>
      <c r="AM3" s="2"/>
      <c r="AN3" s="3"/>
      <c r="AO3" s="6"/>
      <c r="AP3" s="6"/>
      <c r="AQ3" s="6"/>
    </row>
    <row r="4" spans="1:43" ht="16.5" customHeight="1">
      <c r="A4" s="8"/>
      <c r="B4" s="9"/>
      <c r="C4" s="9"/>
      <c r="D4" s="9"/>
      <c r="E4" s="9"/>
      <c r="F4" s="10"/>
      <c r="G4" s="11"/>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3"/>
      <c r="AJ4" s="11"/>
      <c r="AK4" s="12"/>
      <c r="AL4" s="12"/>
      <c r="AM4" s="12"/>
      <c r="AN4" s="13"/>
      <c r="AO4" s="14"/>
      <c r="AP4" s="14"/>
      <c r="AQ4" s="14"/>
    </row>
    <row r="5" spans="1:43" ht="24" customHeight="1">
      <c r="A5" s="11"/>
      <c r="B5" s="12"/>
      <c r="C5" s="12"/>
      <c r="D5" s="12"/>
      <c r="E5" s="12"/>
      <c r="F5" s="13"/>
      <c r="G5" s="15" t="s">
        <v>4</v>
      </c>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7"/>
      <c r="AJ5" s="18" t="s">
        <v>5</v>
      </c>
      <c r="AK5" s="16"/>
      <c r="AL5" s="16"/>
      <c r="AM5" s="16"/>
      <c r="AN5" s="17"/>
      <c r="AO5" s="14"/>
      <c r="AP5" s="14"/>
      <c r="AQ5" s="14"/>
    </row>
    <row r="6" spans="1:43" ht="13.5" customHeight="1">
      <c r="A6" s="19"/>
      <c r="B6" s="20"/>
      <c r="C6" s="16"/>
      <c r="D6" s="16"/>
      <c r="E6" s="16"/>
      <c r="F6" s="16"/>
      <c r="G6" s="17"/>
      <c r="H6" s="21"/>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14"/>
      <c r="AO6" s="14"/>
      <c r="AP6" s="14"/>
      <c r="AQ6" s="14"/>
    </row>
    <row r="7" spans="1:43">
      <c r="A7" s="23" t="s">
        <v>6</v>
      </c>
      <c r="B7" s="16"/>
      <c r="C7" s="17"/>
      <c r="D7" s="23" t="s">
        <v>7</v>
      </c>
      <c r="E7" s="16"/>
      <c r="F7" s="17"/>
      <c r="G7" s="24" t="s">
        <v>8</v>
      </c>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14"/>
      <c r="AO7" s="14"/>
      <c r="AP7" s="14"/>
      <c r="AQ7" s="14"/>
    </row>
    <row r="8" spans="1:43" ht="25.5">
      <c r="A8" s="25"/>
      <c r="B8" s="25"/>
      <c r="C8" s="26" t="s">
        <v>9</v>
      </c>
      <c r="D8" s="22"/>
      <c r="E8" s="22"/>
      <c r="F8" s="22"/>
      <c r="G8" s="22"/>
      <c r="H8" s="22"/>
      <c r="I8" s="22"/>
      <c r="J8" s="22"/>
      <c r="K8" s="22"/>
      <c r="L8" s="22"/>
      <c r="M8" s="22"/>
      <c r="N8" s="22"/>
      <c r="O8" s="22"/>
      <c r="P8" s="22"/>
      <c r="T8" s="26" t="s">
        <v>10</v>
      </c>
      <c r="U8" s="22"/>
      <c r="V8" s="22"/>
      <c r="W8" s="22"/>
      <c r="X8" s="22"/>
      <c r="Y8" s="22"/>
      <c r="Z8" s="22"/>
      <c r="AA8" s="22"/>
      <c r="AB8" s="22"/>
      <c r="AC8" s="22"/>
      <c r="AD8" s="22"/>
      <c r="AE8" s="22"/>
      <c r="AF8" s="22"/>
      <c r="AG8" s="22"/>
      <c r="AH8" s="22"/>
      <c r="AI8" s="22"/>
      <c r="AJ8" s="27"/>
      <c r="AK8" s="27"/>
      <c r="AL8" s="27"/>
      <c r="AM8" s="27"/>
      <c r="AN8" s="27"/>
      <c r="AO8" s="27"/>
      <c r="AP8" s="27"/>
      <c r="AQ8" s="27"/>
    </row>
    <row r="9" spans="1:43" ht="63" customHeight="1">
      <c r="A9" s="25"/>
      <c r="B9" s="25"/>
      <c r="C9" s="28" t="s">
        <v>11</v>
      </c>
      <c r="D9" s="17"/>
      <c r="E9" s="29" t="s">
        <v>12</v>
      </c>
      <c r="F9" s="16"/>
      <c r="G9" s="16"/>
      <c r="H9" s="16"/>
      <c r="I9" s="16"/>
      <c r="J9" s="16"/>
      <c r="K9" s="16"/>
      <c r="L9" s="16"/>
      <c r="M9" s="16"/>
      <c r="N9" s="16"/>
      <c r="O9" s="16"/>
      <c r="P9" s="17"/>
      <c r="T9" s="30" t="s">
        <v>13</v>
      </c>
      <c r="U9" s="16"/>
      <c r="V9" s="16"/>
      <c r="W9" s="29" t="s">
        <v>14</v>
      </c>
      <c r="X9" s="16"/>
      <c r="Y9" s="16"/>
      <c r="Z9" s="16"/>
      <c r="AA9" s="16"/>
      <c r="AB9" s="16"/>
      <c r="AC9" s="16"/>
      <c r="AD9" s="16"/>
      <c r="AE9" s="16"/>
      <c r="AF9" s="16"/>
      <c r="AG9" s="16"/>
      <c r="AH9" s="16"/>
      <c r="AI9" s="17"/>
      <c r="AJ9" s="31"/>
      <c r="AK9" s="31"/>
      <c r="AL9" s="31"/>
      <c r="AM9" s="31"/>
      <c r="AN9" s="31"/>
      <c r="AO9" s="31"/>
      <c r="AP9" s="31"/>
      <c r="AQ9" s="31"/>
    </row>
    <row r="10" spans="1:43" ht="75" customHeight="1">
      <c r="A10" s="25"/>
      <c r="B10" s="25"/>
      <c r="C10" s="28" t="s">
        <v>15</v>
      </c>
      <c r="D10" s="17"/>
      <c r="E10" s="29" t="s">
        <v>16</v>
      </c>
      <c r="F10" s="16"/>
      <c r="G10" s="16"/>
      <c r="H10" s="16"/>
      <c r="I10" s="16"/>
      <c r="J10" s="16"/>
      <c r="K10" s="16"/>
      <c r="L10" s="16"/>
      <c r="M10" s="16"/>
      <c r="N10" s="16"/>
      <c r="O10" s="16"/>
      <c r="P10" s="17"/>
      <c r="T10" s="30" t="s">
        <v>17</v>
      </c>
      <c r="U10" s="16"/>
      <c r="V10" s="16"/>
      <c r="W10" s="29" t="s">
        <v>18</v>
      </c>
      <c r="X10" s="16"/>
      <c r="Y10" s="16"/>
      <c r="Z10" s="16"/>
      <c r="AA10" s="16"/>
      <c r="AB10" s="16"/>
      <c r="AC10" s="16"/>
      <c r="AD10" s="16"/>
      <c r="AE10" s="16"/>
      <c r="AF10" s="16"/>
      <c r="AG10" s="16"/>
      <c r="AH10" s="16"/>
      <c r="AI10" s="17"/>
      <c r="AJ10" s="31"/>
      <c r="AK10" s="31"/>
      <c r="AL10" s="31"/>
      <c r="AM10" s="31"/>
      <c r="AN10" s="31"/>
      <c r="AO10" s="31"/>
      <c r="AP10" s="31"/>
      <c r="AQ10" s="31"/>
    </row>
    <row r="11" spans="1:43" ht="63.75" customHeight="1">
      <c r="A11" s="25"/>
      <c r="B11" s="25"/>
      <c r="C11" s="28" t="s">
        <v>19</v>
      </c>
      <c r="D11" s="17"/>
      <c r="E11" s="29" t="s">
        <v>20</v>
      </c>
      <c r="F11" s="16"/>
      <c r="G11" s="16"/>
      <c r="H11" s="16"/>
      <c r="I11" s="16"/>
      <c r="J11" s="16"/>
      <c r="K11" s="16"/>
      <c r="L11" s="16"/>
      <c r="M11" s="16"/>
      <c r="N11" s="16"/>
      <c r="O11" s="16"/>
      <c r="P11" s="17"/>
      <c r="T11" s="30" t="s">
        <v>21</v>
      </c>
      <c r="U11" s="16"/>
      <c r="V11" s="16"/>
      <c r="W11" s="130" t="s">
        <v>22</v>
      </c>
      <c r="X11" s="131"/>
      <c r="Y11" s="131"/>
      <c r="Z11" s="131"/>
      <c r="AA11" s="131"/>
      <c r="AB11" s="131"/>
      <c r="AC11" s="131"/>
      <c r="AD11" s="131"/>
      <c r="AE11" s="131"/>
      <c r="AF11" s="131"/>
      <c r="AG11" s="131"/>
      <c r="AH11" s="32"/>
      <c r="AI11" s="33"/>
      <c r="AJ11" s="31"/>
      <c r="AK11" s="31"/>
      <c r="AL11" s="31"/>
      <c r="AM11" s="31"/>
      <c r="AN11" s="31"/>
      <c r="AO11" s="31"/>
      <c r="AP11" s="31"/>
      <c r="AQ11" s="31"/>
    </row>
    <row r="12" spans="1:43" ht="228.75" customHeight="1">
      <c r="A12" s="25"/>
      <c r="B12" s="25"/>
      <c r="C12" s="28" t="s">
        <v>23</v>
      </c>
      <c r="D12" s="17"/>
      <c r="E12" s="29" t="s">
        <v>24</v>
      </c>
      <c r="F12" s="16"/>
      <c r="G12" s="16"/>
      <c r="H12" s="16"/>
      <c r="I12" s="16"/>
      <c r="J12" s="16"/>
      <c r="K12" s="16"/>
      <c r="L12" s="16"/>
      <c r="M12" s="16"/>
      <c r="N12" s="16"/>
      <c r="O12" s="16"/>
      <c r="P12" s="17"/>
      <c r="T12" s="30" t="s">
        <v>25</v>
      </c>
      <c r="U12" s="16"/>
      <c r="V12" s="16"/>
      <c r="W12" s="29" t="s">
        <v>26</v>
      </c>
      <c r="X12" s="16"/>
      <c r="Y12" s="16"/>
      <c r="Z12" s="16"/>
      <c r="AA12" s="16"/>
      <c r="AB12" s="16"/>
      <c r="AC12" s="16"/>
      <c r="AD12" s="16"/>
      <c r="AE12" s="16"/>
      <c r="AF12" s="16"/>
      <c r="AG12" s="16"/>
      <c r="AH12" s="16"/>
      <c r="AI12" s="17"/>
      <c r="AJ12" s="31"/>
      <c r="AK12" s="31"/>
      <c r="AL12" s="31"/>
      <c r="AM12" s="31"/>
      <c r="AN12" s="31"/>
      <c r="AO12" s="31"/>
      <c r="AP12" s="31"/>
      <c r="AQ12" s="31"/>
    </row>
    <row r="13" spans="1:43" ht="108" customHeight="1">
      <c r="A13" s="34"/>
      <c r="B13" s="34"/>
      <c r="C13" s="28" t="s">
        <v>27</v>
      </c>
      <c r="D13" s="17"/>
      <c r="E13" s="29" t="s">
        <v>28</v>
      </c>
      <c r="F13" s="16"/>
      <c r="G13" s="16"/>
      <c r="H13" s="16"/>
      <c r="I13" s="16"/>
      <c r="J13" s="16"/>
      <c r="K13" s="16"/>
      <c r="L13" s="16"/>
      <c r="M13" s="16"/>
      <c r="N13" s="16"/>
      <c r="O13" s="16"/>
      <c r="P13" s="17"/>
      <c r="T13" s="30" t="s">
        <v>29</v>
      </c>
      <c r="U13" s="16"/>
      <c r="V13" s="16"/>
      <c r="W13" s="132" t="s">
        <v>30</v>
      </c>
      <c r="X13" s="133"/>
      <c r="Y13" s="133"/>
      <c r="Z13" s="133"/>
      <c r="AA13" s="133"/>
      <c r="AB13" s="133"/>
      <c r="AC13" s="133"/>
      <c r="AD13" s="133"/>
      <c r="AE13" s="133"/>
      <c r="AF13" s="133"/>
      <c r="AG13" s="133"/>
      <c r="AH13" s="35"/>
      <c r="AI13" s="36"/>
      <c r="AJ13" s="31"/>
      <c r="AK13" s="31"/>
      <c r="AL13" s="31"/>
      <c r="AM13" s="31"/>
      <c r="AN13" s="31"/>
      <c r="AO13" s="31"/>
      <c r="AP13" s="31"/>
      <c r="AQ13" s="31"/>
    </row>
    <row r="14" spans="1:43" ht="72" customHeight="1">
      <c r="A14" s="34"/>
      <c r="B14" s="34"/>
      <c r="C14" s="28" t="s">
        <v>31</v>
      </c>
      <c r="D14" s="17"/>
      <c r="E14" s="29" t="s">
        <v>32</v>
      </c>
      <c r="F14" s="16"/>
      <c r="G14" s="16"/>
      <c r="H14" s="16"/>
      <c r="I14" s="16"/>
      <c r="J14" s="16"/>
      <c r="K14" s="16"/>
      <c r="L14" s="16"/>
      <c r="M14" s="16"/>
      <c r="N14" s="16"/>
      <c r="O14" s="16"/>
      <c r="P14" s="17"/>
      <c r="T14" s="30" t="s">
        <v>33</v>
      </c>
      <c r="U14" s="16"/>
      <c r="V14" s="16"/>
      <c r="W14" s="37" t="s">
        <v>34</v>
      </c>
      <c r="X14" s="16"/>
      <c r="Y14" s="16"/>
      <c r="Z14" s="16"/>
      <c r="AA14" s="16"/>
      <c r="AB14" s="16"/>
      <c r="AC14" s="16"/>
      <c r="AD14" s="16"/>
      <c r="AE14" s="16"/>
      <c r="AF14" s="16"/>
      <c r="AG14" s="16"/>
      <c r="AH14" s="16"/>
      <c r="AI14" s="17"/>
      <c r="AJ14" s="31"/>
      <c r="AK14" s="31"/>
      <c r="AL14" s="31"/>
      <c r="AM14" s="31"/>
      <c r="AN14" s="31"/>
      <c r="AO14" s="31"/>
      <c r="AP14" s="31"/>
      <c r="AQ14" s="31"/>
    </row>
    <row r="15" spans="1:43" ht="26.25" customHeight="1">
      <c r="A15" s="38"/>
      <c r="B15" s="38"/>
      <c r="C15" s="39"/>
      <c r="D15" s="40"/>
      <c r="E15" s="40"/>
      <c r="F15" s="40"/>
      <c r="G15" s="40"/>
      <c r="H15" s="40"/>
      <c r="I15" s="40"/>
      <c r="J15" s="40"/>
      <c r="K15" s="40"/>
      <c r="L15" s="40"/>
      <c r="M15" s="40"/>
      <c r="N15" s="40"/>
      <c r="O15" s="41"/>
      <c r="P15" s="40"/>
      <c r="Q15" s="40"/>
      <c r="R15" s="40"/>
      <c r="S15" s="40"/>
      <c r="T15" s="42"/>
      <c r="U15" s="42"/>
      <c r="V15" s="42"/>
      <c r="W15" s="42"/>
      <c r="X15" s="42"/>
      <c r="Y15" s="31"/>
      <c r="Z15" s="31"/>
      <c r="AA15" s="31"/>
      <c r="AB15" s="31"/>
      <c r="AC15" s="31"/>
      <c r="AD15" s="43"/>
      <c r="AE15" s="31"/>
      <c r="AF15" s="31"/>
      <c r="AG15" s="31"/>
      <c r="AH15" s="44"/>
      <c r="AI15" s="22"/>
      <c r="AJ15" s="22"/>
      <c r="AK15" s="22"/>
      <c r="AL15" s="22"/>
      <c r="AM15" s="22"/>
      <c r="AN15" s="22"/>
      <c r="AO15" s="45"/>
      <c r="AP15" s="45"/>
      <c r="AQ15" s="45"/>
    </row>
    <row r="16" spans="1:43" ht="26.25" customHeight="1">
      <c r="A16" s="38"/>
      <c r="B16" s="38"/>
      <c r="C16" s="39"/>
      <c r="D16" s="40"/>
      <c r="E16" s="40"/>
      <c r="F16" s="40"/>
      <c r="G16" s="40"/>
      <c r="H16" s="40"/>
      <c r="I16" s="40"/>
      <c r="J16" s="40"/>
      <c r="K16" s="40"/>
      <c r="L16" s="40"/>
      <c r="M16" s="40"/>
      <c r="N16" s="40"/>
      <c r="O16" s="41"/>
      <c r="P16" s="40"/>
      <c r="Q16" s="40"/>
      <c r="R16" s="40"/>
      <c r="S16" s="40"/>
      <c r="T16" s="46"/>
      <c r="U16" s="47"/>
      <c r="V16" s="47"/>
      <c r="W16" s="47"/>
      <c r="X16" s="48"/>
      <c r="Y16" s="48"/>
      <c r="Z16" s="48"/>
      <c r="AA16" s="48"/>
      <c r="AB16" s="48"/>
      <c r="AC16" s="48"/>
      <c r="AD16" s="49"/>
      <c r="AE16" s="48"/>
      <c r="AF16" s="48"/>
      <c r="AG16" s="48"/>
      <c r="AH16" s="48"/>
      <c r="AI16" s="48"/>
      <c r="AJ16" s="48"/>
      <c r="AK16" s="48"/>
      <c r="AL16" s="48"/>
      <c r="AM16" s="48"/>
      <c r="AN16" s="48"/>
      <c r="AO16" s="48"/>
      <c r="AP16" s="48"/>
      <c r="AQ16" s="48"/>
    </row>
    <row r="17" spans="1:54" ht="26.25" customHeight="1">
      <c r="A17" s="50" t="s">
        <v>35</v>
      </c>
      <c r="B17" s="16"/>
      <c r="C17" s="16"/>
      <c r="D17" s="16"/>
      <c r="E17" s="16"/>
      <c r="F17" s="16"/>
      <c r="G17" s="16"/>
      <c r="H17" s="16"/>
      <c r="I17" s="16"/>
      <c r="J17" s="16"/>
      <c r="K17" s="16"/>
      <c r="L17" s="16"/>
      <c r="M17" s="16"/>
      <c r="N17" s="16"/>
      <c r="O17" s="16"/>
      <c r="P17" s="16"/>
      <c r="Q17" s="16"/>
      <c r="R17" s="16"/>
      <c r="S17" s="16"/>
      <c r="T17" s="17"/>
      <c r="U17" s="47"/>
      <c r="V17" s="47"/>
      <c r="W17" s="47"/>
      <c r="X17" s="48"/>
      <c r="Y17" s="48"/>
      <c r="Z17" s="48"/>
      <c r="AA17" s="48"/>
      <c r="AB17" s="48"/>
      <c r="AC17" s="48"/>
      <c r="AD17" s="49"/>
      <c r="AE17" s="48"/>
      <c r="AF17" s="48"/>
      <c r="AG17" s="48"/>
      <c r="AH17" s="48"/>
      <c r="AI17" s="48"/>
      <c r="AJ17" s="48"/>
      <c r="AK17" s="48"/>
      <c r="AL17" s="48"/>
      <c r="AM17" s="48"/>
      <c r="AN17" s="48"/>
      <c r="AO17" s="48"/>
      <c r="AP17" s="48"/>
      <c r="AQ17" s="48"/>
    </row>
    <row r="18" spans="1:54" ht="26.25" customHeight="1">
      <c r="A18" s="51" t="s">
        <v>36</v>
      </c>
      <c r="B18" s="52"/>
      <c r="C18" s="53"/>
      <c r="D18" s="54" t="s">
        <v>37</v>
      </c>
      <c r="E18" s="52"/>
      <c r="F18" s="52"/>
      <c r="G18" s="52"/>
      <c r="H18" s="52"/>
      <c r="I18" s="52"/>
      <c r="J18" s="52"/>
      <c r="K18" s="52"/>
      <c r="L18" s="52"/>
      <c r="M18" s="52"/>
      <c r="N18" s="52"/>
      <c r="O18" s="52"/>
      <c r="P18" s="52"/>
      <c r="Q18" s="52"/>
      <c r="R18" s="52"/>
      <c r="S18" s="52"/>
      <c r="T18" s="53"/>
      <c r="U18" s="55"/>
      <c r="V18" s="22"/>
      <c r="W18" s="22"/>
      <c r="X18" s="49"/>
      <c r="Y18" s="49"/>
      <c r="Z18" s="49"/>
      <c r="AA18" s="49"/>
      <c r="AB18" s="49"/>
      <c r="AC18" s="49"/>
      <c r="AD18" s="49"/>
      <c r="AE18" s="49"/>
      <c r="AF18" s="49"/>
      <c r="AG18" s="49"/>
      <c r="AH18" s="48"/>
      <c r="AI18" s="49"/>
      <c r="AJ18" s="49"/>
      <c r="AK18" s="49"/>
      <c r="AL18" s="49"/>
      <c r="AM18" s="49"/>
      <c r="AN18" s="49"/>
      <c r="AO18" s="49"/>
      <c r="AP18" s="49"/>
      <c r="AQ18" s="49"/>
    </row>
    <row r="19" spans="1:54" ht="30" customHeight="1">
      <c r="A19" s="56" t="s">
        <v>38</v>
      </c>
      <c r="B19" s="57"/>
      <c r="C19" s="58"/>
      <c r="D19" s="59" t="s">
        <v>39</v>
      </c>
      <c r="E19" s="60"/>
      <c r="F19" s="60"/>
      <c r="G19" s="60"/>
      <c r="H19" s="60"/>
      <c r="I19" s="60"/>
      <c r="J19" s="60"/>
      <c r="K19" s="60"/>
      <c r="L19" s="60"/>
      <c r="M19" s="60"/>
      <c r="N19" s="60"/>
      <c r="O19" s="60"/>
      <c r="P19" s="60"/>
      <c r="Q19" s="60"/>
      <c r="R19" s="60"/>
      <c r="S19" s="60"/>
      <c r="T19" s="61"/>
      <c r="U19" s="49"/>
      <c r="V19" s="49"/>
      <c r="W19" s="49"/>
      <c r="X19" s="49"/>
      <c r="Y19" s="49"/>
      <c r="Z19" s="49"/>
      <c r="AA19" s="49"/>
      <c r="AB19" s="49"/>
      <c r="AC19" s="49"/>
      <c r="AD19" s="49"/>
      <c r="AE19" s="49"/>
      <c r="AF19" s="49"/>
      <c r="AG19" s="49"/>
      <c r="AH19" s="48"/>
      <c r="AI19" s="49"/>
      <c r="AJ19" s="49"/>
      <c r="AK19" s="49"/>
      <c r="AL19" s="49"/>
      <c r="AM19" s="49"/>
      <c r="AN19" s="49"/>
      <c r="AO19" s="49"/>
      <c r="AP19" s="49"/>
      <c r="AQ19" s="49"/>
    </row>
    <row r="20" spans="1:54" ht="36" customHeight="1">
      <c r="A20" s="62" t="s">
        <v>40</v>
      </c>
      <c r="B20" s="57"/>
      <c r="C20" s="58"/>
      <c r="D20" s="63" t="s">
        <v>41</v>
      </c>
      <c r="E20" s="60"/>
      <c r="F20" s="60"/>
      <c r="G20" s="60"/>
      <c r="H20" s="60"/>
      <c r="I20" s="60"/>
      <c r="J20" s="60"/>
      <c r="K20" s="60"/>
      <c r="L20" s="60"/>
      <c r="M20" s="60"/>
      <c r="N20" s="60"/>
      <c r="O20" s="60"/>
      <c r="P20" s="60"/>
      <c r="Q20" s="60"/>
      <c r="R20" s="60"/>
      <c r="S20" s="60"/>
      <c r="T20" s="61"/>
      <c r="U20" s="49"/>
      <c r="V20" s="49"/>
      <c r="W20" s="49"/>
      <c r="X20" s="49"/>
      <c r="Y20" s="49"/>
      <c r="Z20" s="49"/>
      <c r="AA20" s="49"/>
      <c r="AB20" s="49"/>
      <c r="AC20" s="49"/>
      <c r="AD20" s="49"/>
      <c r="AE20" s="49"/>
      <c r="AF20" s="49"/>
      <c r="AG20" s="49"/>
      <c r="AH20" s="48"/>
      <c r="AI20" s="49"/>
      <c r="AJ20" s="49"/>
      <c r="AK20" s="49"/>
      <c r="AL20" s="49"/>
      <c r="AM20" s="49"/>
      <c r="AN20" s="49"/>
      <c r="AO20" s="49"/>
      <c r="AP20" s="49"/>
      <c r="AQ20" s="49"/>
    </row>
    <row r="21" spans="1:54" ht="42.75" customHeight="1">
      <c r="A21" s="62" t="s">
        <v>42</v>
      </c>
      <c r="B21" s="57"/>
      <c r="C21" s="58"/>
      <c r="D21" s="63" t="s">
        <v>43</v>
      </c>
      <c r="E21" s="60"/>
      <c r="F21" s="60"/>
      <c r="G21" s="60"/>
      <c r="H21" s="60"/>
      <c r="I21" s="60"/>
      <c r="J21" s="60"/>
      <c r="K21" s="60"/>
      <c r="L21" s="60"/>
      <c r="M21" s="60"/>
      <c r="N21" s="60"/>
      <c r="O21" s="60"/>
      <c r="P21" s="60"/>
      <c r="Q21" s="60"/>
      <c r="R21" s="60"/>
      <c r="S21" s="60"/>
      <c r="T21" s="61"/>
      <c r="U21" s="49"/>
      <c r="V21" s="49"/>
      <c r="W21" s="49"/>
      <c r="X21" s="49"/>
      <c r="Y21" s="49"/>
      <c r="Z21" s="49"/>
      <c r="AA21" s="49"/>
      <c r="AB21" s="49"/>
      <c r="AC21" s="49"/>
      <c r="AD21" s="49"/>
      <c r="AE21" s="49"/>
      <c r="AF21" s="49"/>
      <c r="AG21" s="49"/>
      <c r="AH21" s="48"/>
      <c r="AI21" s="49"/>
      <c r="AJ21" s="49"/>
      <c r="AK21" s="49"/>
      <c r="AL21" s="49"/>
      <c r="AM21" s="49"/>
      <c r="AN21" s="49"/>
      <c r="AO21" s="49"/>
      <c r="AP21" s="49"/>
      <c r="AQ21" s="49"/>
    </row>
    <row r="22" spans="1:54" ht="42.75" customHeight="1">
      <c r="A22" s="62" t="s">
        <v>44</v>
      </c>
      <c r="B22" s="57"/>
      <c r="C22" s="58"/>
      <c r="D22" s="63" t="s">
        <v>45</v>
      </c>
      <c r="E22" s="60"/>
      <c r="F22" s="60"/>
      <c r="G22" s="60"/>
      <c r="H22" s="60"/>
      <c r="I22" s="60"/>
      <c r="J22" s="60"/>
      <c r="K22" s="60"/>
      <c r="L22" s="60"/>
      <c r="M22" s="60"/>
      <c r="N22" s="60"/>
      <c r="O22" s="60"/>
      <c r="P22" s="60"/>
      <c r="Q22" s="60"/>
      <c r="R22" s="60"/>
      <c r="S22" s="60"/>
      <c r="T22" s="61"/>
      <c r="U22" s="49"/>
      <c r="V22" s="49"/>
      <c r="W22" s="49"/>
      <c r="X22" s="49"/>
      <c r="Y22" s="49"/>
      <c r="Z22" s="49"/>
      <c r="AA22" s="49"/>
      <c r="AB22" s="49"/>
      <c r="AC22" s="49"/>
      <c r="AD22" s="49"/>
      <c r="AE22" s="49"/>
      <c r="AF22" s="49"/>
      <c r="AG22" s="49"/>
      <c r="AH22" s="48"/>
      <c r="AI22" s="49"/>
      <c r="AJ22" s="49"/>
      <c r="AK22" s="49"/>
      <c r="AL22" s="49"/>
      <c r="AM22" s="49"/>
      <c r="AN22" s="49"/>
      <c r="AO22" s="49"/>
      <c r="AP22" s="49"/>
      <c r="AQ22" s="49"/>
    </row>
    <row r="23" spans="1:54" ht="25.5">
      <c r="A23" s="64"/>
      <c r="B23" s="64"/>
      <c r="O23" s="65"/>
      <c r="U23" s="49"/>
      <c r="V23" s="49"/>
      <c r="W23" s="49"/>
      <c r="X23" s="49"/>
      <c r="Y23" s="49"/>
      <c r="Z23" s="49"/>
      <c r="AA23" s="49"/>
      <c r="AB23" s="49"/>
      <c r="AC23" s="49"/>
      <c r="AD23" s="49"/>
      <c r="AE23" s="49"/>
      <c r="AF23" s="49"/>
      <c r="AG23" s="49"/>
      <c r="AH23" s="48"/>
      <c r="AI23" s="49"/>
      <c r="AJ23" s="49"/>
      <c r="AK23" s="49"/>
      <c r="AL23" s="49"/>
      <c r="AM23" s="49"/>
      <c r="AN23" s="49"/>
      <c r="AO23" s="49"/>
      <c r="AP23" s="49"/>
      <c r="AQ23" s="49"/>
    </row>
    <row r="24" spans="1:54" ht="27" customHeight="1" thickBot="1">
      <c r="A24" s="66" t="s">
        <v>46</v>
      </c>
      <c r="B24" s="57"/>
      <c r="C24" s="57"/>
      <c r="D24" s="57"/>
      <c r="E24" s="57"/>
      <c r="F24" s="57"/>
      <c r="G24" s="57"/>
      <c r="H24" s="57"/>
      <c r="I24" s="57"/>
      <c r="J24" s="57"/>
      <c r="K24" s="57"/>
      <c r="L24" s="57"/>
      <c r="M24" s="58"/>
      <c r="N24" s="67" t="s">
        <v>47</v>
      </c>
      <c r="O24" s="57"/>
      <c r="P24" s="57"/>
      <c r="Q24" s="57"/>
      <c r="R24" s="57"/>
      <c r="S24" s="57"/>
      <c r="T24" s="58"/>
      <c r="U24" s="67" t="s">
        <v>48</v>
      </c>
      <c r="V24" s="57"/>
      <c r="W24" s="57"/>
      <c r="X24" s="57"/>
      <c r="Y24" s="57"/>
      <c r="Z24" s="57"/>
      <c r="AA24" s="57"/>
      <c r="AB24" s="57"/>
      <c r="AC24" s="58"/>
      <c r="AD24" s="68" t="s">
        <v>49</v>
      </c>
      <c r="AE24" s="57"/>
      <c r="AF24" s="57"/>
      <c r="AG24" s="57"/>
      <c r="AH24" s="57"/>
      <c r="AI24" s="57"/>
      <c r="AJ24" s="58"/>
      <c r="AK24" s="69"/>
      <c r="AL24" s="67" t="s">
        <v>50</v>
      </c>
      <c r="AM24" s="57"/>
      <c r="AN24" s="57"/>
      <c r="AO24" s="57"/>
      <c r="AP24" s="57"/>
      <c r="AQ24" s="58"/>
    </row>
    <row r="25" spans="1:54" ht="16.5" customHeight="1">
      <c r="A25" s="70" t="s">
        <v>51</v>
      </c>
      <c r="B25" s="71" t="s">
        <v>52</v>
      </c>
      <c r="C25" s="72" t="s">
        <v>53</v>
      </c>
      <c r="D25" s="73" t="s">
        <v>54</v>
      </c>
      <c r="E25" s="73" t="s">
        <v>55</v>
      </c>
      <c r="F25" s="71" t="s">
        <v>56</v>
      </c>
      <c r="G25" s="74" t="s">
        <v>57</v>
      </c>
      <c r="H25" s="75" t="s">
        <v>58</v>
      </c>
      <c r="I25" s="76"/>
      <c r="J25" s="76"/>
      <c r="K25" s="77"/>
      <c r="L25" s="71" t="s">
        <v>59</v>
      </c>
      <c r="M25" s="73" t="s">
        <v>60</v>
      </c>
      <c r="N25" s="73" t="s">
        <v>61</v>
      </c>
      <c r="O25" s="78" t="s">
        <v>62</v>
      </c>
      <c r="P25" s="71" t="s">
        <v>63</v>
      </c>
      <c r="Q25" s="71" t="s">
        <v>64</v>
      </c>
      <c r="R25" s="79" t="s">
        <v>65</v>
      </c>
      <c r="S25" s="80" t="s">
        <v>62</v>
      </c>
      <c r="T25" s="73" t="s">
        <v>66</v>
      </c>
      <c r="U25" s="81" t="s">
        <v>67</v>
      </c>
      <c r="V25" s="71" t="s">
        <v>68</v>
      </c>
      <c r="W25" s="71" t="s">
        <v>69</v>
      </c>
      <c r="X25" s="82" t="s">
        <v>70</v>
      </c>
      <c r="Y25" s="57"/>
      <c r="Z25" s="57"/>
      <c r="AA25" s="57"/>
      <c r="AB25" s="57"/>
      <c r="AC25" s="58"/>
      <c r="AD25" s="81" t="s">
        <v>71</v>
      </c>
      <c r="AE25" s="81" t="s">
        <v>72</v>
      </c>
      <c r="AF25" s="81" t="s">
        <v>62</v>
      </c>
      <c r="AG25" s="81" t="s">
        <v>73</v>
      </c>
      <c r="AH25" s="81" t="s">
        <v>62</v>
      </c>
      <c r="AI25" s="81" t="s">
        <v>74</v>
      </c>
      <c r="AJ25" s="81" t="s">
        <v>75</v>
      </c>
      <c r="AK25" s="71" t="s">
        <v>76</v>
      </c>
      <c r="AL25" s="71" t="s">
        <v>50</v>
      </c>
      <c r="AM25" s="71" t="s">
        <v>77</v>
      </c>
      <c r="AN25" s="71" t="s">
        <v>78</v>
      </c>
      <c r="AO25" s="71" t="s">
        <v>79</v>
      </c>
      <c r="AP25" s="71" t="s">
        <v>80</v>
      </c>
      <c r="AQ25" s="71" t="s">
        <v>81</v>
      </c>
    </row>
    <row r="26" spans="1:54" ht="94.5" customHeight="1">
      <c r="A26" s="83"/>
      <c r="B26" s="83"/>
      <c r="C26" s="83"/>
      <c r="D26" s="83"/>
      <c r="E26" s="83"/>
      <c r="F26" s="83"/>
      <c r="G26" s="83"/>
      <c r="H26" s="84" t="s">
        <v>82</v>
      </c>
      <c r="I26" s="85" t="s">
        <v>83</v>
      </c>
      <c r="J26" s="85" t="s">
        <v>84</v>
      </c>
      <c r="K26" s="85" t="s">
        <v>85</v>
      </c>
      <c r="L26" s="83"/>
      <c r="M26" s="83"/>
      <c r="N26" s="83"/>
      <c r="O26" s="86"/>
      <c r="P26" s="83"/>
      <c r="Q26" s="83"/>
      <c r="R26" s="86"/>
      <c r="S26" s="86"/>
      <c r="T26" s="83"/>
      <c r="U26" s="83"/>
      <c r="V26" s="83"/>
      <c r="W26" s="83"/>
      <c r="X26" s="87" t="s">
        <v>86</v>
      </c>
      <c r="Y26" s="87" t="s">
        <v>87</v>
      </c>
      <c r="Z26" s="87" t="s">
        <v>88</v>
      </c>
      <c r="AA26" s="87" t="s">
        <v>89</v>
      </c>
      <c r="AB26" s="87" t="s">
        <v>90</v>
      </c>
      <c r="AC26" s="87" t="s">
        <v>91</v>
      </c>
      <c r="AD26" s="83"/>
      <c r="AE26" s="83"/>
      <c r="AF26" s="83"/>
      <c r="AG26" s="83"/>
      <c r="AH26" s="83"/>
      <c r="AI26" s="83"/>
      <c r="AJ26" s="83"/>
      <c r="AK26" s="83"/>
      <c r="AL26" s="83"/>
      <c r="AM26" s="83"/>
      <c r="AN26" s="83"/>
      <c r="AO26" s="83"/>
      <c r="AP26" s="83"/>
      <c r="AQ26" s="83"/>
    </row>
    <row r="27" spans="1:54" ht="169.5" customHeight="1">
      <c r="A27" s="88">
        <v>1</v>
      </c>
      <c r="B27" s="89" t="s">
        <v>92</v>
      </c>
      <c r="C27" s="89" t="s">
        <v>93</v>
      </c>
      <c r="D27" s="89" t="s">
        <v>94</v>
      </c>
      <c r="E27" s="89" t="s">
        <v>95</v>
      </c>
      <c r="F27" s="89" t="s">
        <v>96</v>
      </c>
      <c r="G27" s="89" t="s">
        <v>97</v>
      </c>
      <c r="H27" s="90" t="s">
        <v>98</v>
      </c>
      <c r="I27" s="129" t="s">
        <v>98</v>
      </c>
      <c r="J27" s="129" t="s">
        <v>98</v>
      </c>
      <c r="K27" s="129" t="s">
        <v>98</v>
      </c>
      <c r="L27" s="128" t="s">
        <v>110</v>
      </c>
      <c r="M27" s="91">
        <v>2</v>
      </c>
      <c r="N27" s="92" t="str">
        <f>IF(M27&lt;=0,"",IF(M27&lt;=2,"Muy Baja",IF(M27&lt;=24,"Baja",IF(M27&lt;=500,"Media",IF(M27&lt;=5000,"Alta","Muy Alta")))))</f>
        <v>Muy Baja</v>
      </c>
      <c r="O27" s="93">
        <f>IF(N27="","",IF(N27="Muy Baja",0.2,IF(N27="Baja",0.4,IF(N27="Media",0.6,IF(N27="Alta",0.8,IF(N27="Muy Alta",1,))))))</f>
        <v>0.2</v>
      </c>
      <c r="P27" s="89" t="s">
        <v>109</v>
      </c>
      <c r="Q27" s="94" t="str">
        <f>IF(NOT(ISERROR(MATCH(P27,'[1]Tabla Impacto'!$B$221:$B$223,0))),'[1]Tabla Impacto'!$F$223&amp;"Por favor no seleccionar los criterios de impacto(Afectación Económica o presupuestal y Pérdida Reputacional)",P27)</f>
        <v xml:space="preserve">     El riesgo afecta la imagen de  la entidad con efecto publicitario sostenido a nivel de sector administrativo, nivel departamental o municipal</v>
      </c>
      <c r="R27" s="92" t="str">
        <f>IF(OR(Q27='[1]Tabla Impacto'!$C$11,Q27='[1]Tabla Impacto'!$D$11),"Leve",IF(OR(Q27='[1]Tabla Impacto'!$C$12,Q27='[1]Tabla Impacto'!$D$12),"Menor",IF(OR(Q27='[1]Tabla Impacto'!$C$13,Q27='[1]Tabla Impacto'!$D$13),"Moderado",IF(OR(Q27='[1]Tabla Impacto'!$C$14,Q27='[1]Tabla Impacto'!$D$14),"Mayor",IF(OR(Q27='[1]Tabla Impacto'!$C$15,Q27='[1]Tabla Impacto'!$D$15),"Catastrófico","")))))</f>
        <v/>
      </c>
      <c r="S27" s="95" t="str">
        <f>IF(R27="","",IF(R27="Leve",0.2,IF(R27="Menor",0.4,IF(R27="Moderado",0.6,IF(R27="Mayor",0.8,IF(R27="Catastrófico",1,))))))</f>
        <v/>
      </c>
      <c r="T27" s="96" t="str">
        <f>IF(OR(AND(N27="Muy Baja",R27="Leve"),AND(N27="Muy Baja",R27="Menor"),AND(N27="Baja",R27="Leve")),"Bajo",IF(OR(AND(N27="Muy baja",R27="Moderado"),AND(N27="Baja",R27="Menor"),AND(N27="Baja",R27="Moderado"),AND(N27="Media",R27="Leve"),AND(N27="Media",R27="Menor"),AND(N27="Media",R27="Moderado"),AND(N27="Alta",R27="Leve"),AND(N27="Alta",R27="Menor")),"Moderado",IF(OR(AND(N27="Muy Baja",R27="Mayor"),AND(N27="Baja",R27="Mayor"),AND(N27="Media",R27="Mayor"),AND(N27="Alta",R27="Moderado"),AND(N27="Alta",R27="Mayor"),AND(N27="Muy Alta",R27="Leve"),AND(N27="Muy Alta",R27="Menor"),AND(N27="Muy Alta",R27="Moderado"),AND(N27="Muy Alta",R27="Mayor")),"Alto",IF(OR(AND(N27="Muy Baja",R27="Catastrófico"),AND(N27="Baja",R27="Catastrófico"),AND(N27="Media",R27="Catastrófico"),AND(N27="Alta",R27="Catastrófico"),AND(N27="Muy Alta",R27="Catastrófico")),"Extremo",""))))</f>
        <v/>
      </c>
      <c r="U27" s="97">
        <v>1</v>
      </c>
      <c r="V27" s="98" t="s">
        <v>99</v>
      </c>
      <c r="W27" s="97" t="str">
        <f t="shared" ref="W27:W29" si="0">IF(OR(X27="Preventivo",X27="Detectivo"),"Probabilidad",IF(X27="Correctivo","Impacto",""))</f>
        <v>Probabilidad</v>
      </c>
      <c r="X27" s="99" t="s">
        <v>100</v>
      </c>
      <c r="Y27" s="99" t="s">
        <v>101</v>
      </c>
      <c r="Z27" s="100" t="str">
        <f t="shared" ref="Z27:Z29" si="1">IF(AND(X27="Preventivo",Y27="Automático"),"50%",IF(AND(X27="Preventivo",Y27="Manual"),"40%",IF(AND(X27="Detectivo",Y27="Automático"),"40%",IF(AND(X27="Detectivo",Y27="Manual"),"30%",IF(AND(X27="Correctivo",Y27="Automático"),"35%",IF(AND(X27="Correctivo",Y27="Manual"),"25%",""))))))</f>
        <v>40%</v>
      </c>
      <c r="AA27" s="99" t="s">
        <v>102</v>
      </c>
      <c r="AB27" s="99" t="s">
        <v>103</v>
      </c>
      <c r="AC27" s="99" t="s">
        <v>104</v>
      </c>
      <c r="AD27" s="101">
        <f>IFERROR(IF(W27="Probabilidad",(O27-(+O27*Z27)),IF(W27="Impacto",O27,"")),"")</f>
        <v>0.12</v>
      </c>
      <c r="AE27" s="102" t="str">
        <f t="shared" ref="AE27:AE29" si="2">IFERROR(IF(AD27="","",IF(AD27&lt;=0.2,"Muy Baja",IF(AD27&lt;=0.4,"Baja",IF(AD27&lt;=0.6,"Media",IF(AD27&lt;=0.8,"Alta","Muy Alta"))))),"")</f>
        <v>Muy Baja</v>
      </c>
      <c r="AF27" s="103">
        <f t="shared" ref="AF27:AF29" si="3">+AD27</f>
        <v>0.12</v>
      </c>
      <c r="AG27" s="102" t="str">
        <f t="shared" ref="AG27:AG29" si="4">IFERROR(IF(AH27="","",IF(AH27&lt;=0.2,"Leve",IF(AH27&lt;=0.4,"Menor",IF(AH27&lt;=0.6,"Moderado",IF(AH27&lt;=0.8,"Mayor","Catastrófico"))))),"")</f>
        <v/>
      </c>
      <c r="AH27" s="104" t="str">
        <f>IFERROR(IF(W27="Impacto",(S27-(+S27*Z27)),IF(W27="Probabilidad",S27,"")),"")</f>
        <v/>
      </c>
      <c r="AI27" s="105" t="str">
        <f t="shared" ref="AI27:AI29" si="5">IFERROR(IF(OR(AND(AE27="Muy Baja",AG27="Leve"),AND(AE27="Muy Baja",AG27="Menor"),AND(AE27="Baja",AG27="Leve")),"Bajo",IF(OR(AND(AE27="Muy baja",AG27="Moderado"),AND(AE27="Baja",AG27="Menor"),AND(AE27="Baja",AG27="Moderado"),AND(AE27="Media",AG27="Leve"),AND(AE27="Media",AG27="Menor"),AND(AE27="Media",AG27="Moderado"),AND(AE27="Alta",AG27="Leve"),AND(AE27="Alta",AG27="Menor")),"Moderado",IF(OR(AND(AE27="Muy Baja",AG27="Mayor"),AND(AE27="Baja",AG27="Mayor"),AND(AE27="Media",AG27="Mayor"),AND(AE27="Alta",AG27="Moderado"),AND(AE27="Alta",AG27="Mayor"),AND(AE27="Muy Alta",AG27="Leve"),AND(AE27="Muy Alta",AG27="Menor"),AND(AE27="Muy Alta",AG27="Moderado"),AND(AE27="Muy Alta",AG27="Mayor")),"Alto",IF(OR(AND(AE27="Muy Baja",AG27="Catastrófico"),AND(AE27="Baja",AG27="Catastrófico"),AND(AE27="Media",AG27="Catastrófico"),AND(AE27="Alta",AG27="Catastrófico"),AND(AE27="Muy Alta",AG27="Catastrófico")),"Extremo","")))),"")</f>
        <v/>
      </c>
      <c r="AJ27" s="106" t="s">
        <v>105</v>
      </c>
      <c r="AK27" s="107"/>
      <c r="AL27" s="89" t="s">
        <v>106</v>
      </c>
      <c r="AM27" s="137" t="s">
        <v>111</v>
      </c>
      <c r="AN27" s="108">
        <v>45458</v>
      </c>
      <c r="AO27" s="109"/>
      <c r="AP27" s="110"/>
      <c r="AQ27" s="97"/>
      <c r="BB27" s="111"/>
    </row>
    <row r="28" spans="1:54" ht="162.75" customHeight="1">
      <c r="A28" s="112"/>
      <c r="B28" s="112"/>
      <c r="C28" s="112"/>
      <c r="D28" s="112"/>
      <c r="E28" s="112"/>
      <c r="F28" s="112"/>
      <c r="G28" s="112"/>
      <c r="H28" s="113"/>
      <c r="I28" s="9"/>
      <c r="J28" s="9"/>
      <c r="K28" s="9"/>
      <c r="L28" s="126"/>
      <c r="M28" s="112"/>
      <c r="N28" s="112"/>
      <c r="O28" s="9"/>
      <c r="P28" s="112"/>
      <c r="Q28" s="9"/>
      <c r="R28" s="112"/>
      <c r="S28" s="112"/>
      <c r="T28" s="112"/>
      <c r="U28" s="97">
        <v>2</v>
      </c>
      <c r="V28" s="98" t="s">
        <v>107</v>
      </c>
      <c r="W28" s="97" t="str">
        <f t="shared" si="0"/>
        <v>Probabilidad</v>
      </c>
      <c r="X28" s="99" t="s">
        <v>100</v>
      </c>
      <c r="Y28" s="99" t="s">
        <v>101</v>
      </c>
      <c r="Z28" s="100" t="str">
        <f t="shared" si="1"/>
        <v>40%</v>
      </c>
      <c r="AA28" s="99" t="s">
        <v>102</v>
      </c>
      <c r="AB28" s="99" t="s">
        <v>103</v>
      </c>
      <c r="AC28" s="99" t="s">
        <v>104</v>
      </c>
      <c r="AD28" s="101">
        <f>IFERROR(IF(AND(W27="Probabilidad",W28="Probabilidad"),(AF27-(+AF27*Z28)),IF(W28="Probabilidad",(O27-(+O27*Z28)),IF(W28="Impacto",AF27,""))),"")</f>
        <v>7.1999999999999995E-2</v>
      </c>
      <c r="AE28" s="102" t="str">
        <f t="shared" si="2"/>
        <v>Muy Baja</v>
      </c>
      <c r="AF28" s="103">
        <f t="shared" si="3"/>
        <v>7.1999999999999995E-2</v>
      </c>
      <c r="AG28" s="102" t="str">
        <f t="shared" si="4"/>
        <v/>
      </c>
      <c r="AH28" s="104" t="str">
        <f>IFERROR(IF(AND(W27="Impacto",W28="Impacto"),(AH27-(+AH27*Z28)),IF(W28="Impacto",(S27-(+S27*Z28)),IF(W28="Probabilidad",AH27,""))),"")</f>
        <v/>
      </c>
      <c r="AI28" s="105" t="str">
        <f t="shared" si="5"/>
        <v/>
      </c>
      <c r="AJ28" s="106" t="s">
        <v>105</v>
      </c>
      <c r="AK28" s="107"/>
      <c r="AL28" s="112"/>
      <c r="AM28" s="135"/>
      <c r="AN28" s="112"/>
      <c r="AO28" s="109"/>
      <c r="AP28" s="112"/>
      <c r="AQ28" s="97"/>
    </row>
    <row r="29" spans="1:54" ht="121.5" customHeight="1" thickBot="1">
      <c r="A29" s="114"/>
      <c r="B29" s="114"/>
      <c r="C29" s="114"/>
      <c r="D29" s="114"/>
      <c r="E29" s="114"/>
      <c r="F29" s="114"/>
      <c r="G29" s="114"/>
      <c r="H29" s="115"/>
      <c r="I29" s="116"/>
      <c r="J29" s="116"/>
      <c r="K29" s="116"/>
      <c r="L29" s="127"/>
      <c r="M29" s="114"/>
      <c r="N29" s="114"/>
      <c r="O29" s="116"/>
      <c r="P29" s="114"/>
      <c r="Q29" s="116"/>
      <c r="R29" s="114"/>
      <c r="S29" s="114"/>
      <c r="T29" s="114"/>
      <c r="U29" s="117">
        <v>3</v>
      </c>
      <c r="V29" s="118" t="s">
        <v>108</v>
      </c>
      <c r="W29" s="117" t="str">
        <f t="shared" si="0"/>
        <v>Probabilidad</v>
      </c>
      <c r="X29" s="119" t="s">
        <v>100</v>
      </c>
      <c r="Y29" s="119" t="s">
        <v>101</v>
      </c>
      <c r="Z29" s="120" t="str">
        <f t="shared" si="1"/>
        <v>40%</v>
      </c>
      <c r="AA29" s="119" t="s">
        <v>102</v>
      </c>
      <c r="AB29" s="119" t="s">
        <v>103</v>
      </c>
      <c r="AC29" s="119" t="s">
        <v>104</v>
      </c>
      <c r="AD29" s="121">
        <f>IFERROR(IF(AND(W28="Probabilidad",W29="Probabilidad"),(AF28-(+AF28*Z29)),IF(AND(W28="Impacto",W29="Probabilidad"),(AF27-(+AF27*Z29)),IF(W29="Impacto",AF28,""))),"")</f>
        <v>4.3199999999999995E-2</v>
      </c>
      <c r="AE29" s="122" t="str">
        <f t="shared" si="2"/>
        <v>Muy Baja</v>
      </c>
      <c r="AF29" s="120">
        <f t="shared" si="3"/>
        <v>4.3199999999999995E-2</v>
      </c>
      <c r="AG29" s="122" t="str">
        <f t="shared" si="4"/>
        <v/>
      </c>
      <c r="AH29" s="123" t="str">
        <f>IFERROR(IF(AND(W28="Impacto",W29="Impacto"),(AH28-(+AH28*Z29)),IF(AND(W28="Probabilidad",W29="Impacto"),(AH27-(+AH27*Z29)),IF(W29="Probabilidad",AH28,""))),"")</f>
        <v/>
      </c>
      <c r="AI29" s="124" t="str">
        <f t="shared" si="5"/>
        <v/>
      </c>
      <c r="AJ29" s="119" t="s">
        <v>105</v>
      </c>
      <c r="AK29" s="125"/>
      <c r="AL29" s="112"/>
      <c r="AM29" s="136"/>
      <c r="AN29" s="112"/>
      <c r="AO29" s="109"/>
      <c r="AP29" s="83"/>
      <c r="AQ29" s="97"/>
    </row>
    <row r="30" spans="1:54" ht="15" customHeight="1">
      <c r="AL30" s="134"/>
      <c r="AN30" s="134"/>
    </row>
  </sheetData>
  <mergeCells count="114">
    <mergeCell ref="S27:S29"/>
    <mergeCell ref="T27:T29"/>
    <mergeCell ref="AL27:AL29"/>
    <mergeCell ref="AM27:AM29"/>
    <mergeCell ref="AN27:AN29"/>
    <mergeCell ref="AP27:AP29"/>
    <mergeCell ref="M27:M29"/>
    <mergeCell ref="N27:N29"/>
    <mergeCell ref="O27:O29"/>
    <mergeCell ref="P27:P29"/>
    <mergeCell ref="Q27:Q29"/>
    <mergeCell ref="R27:R29"/>
    <mergeCell ref="G27:G29"/>
    <mergeCell ref="H27:H29"/>
    <mergeCell ref="I27:I29"/>
    <mergeCell ref="J27:J29"/>
    <mergeCell ref="K27:K29"/>
    <mergeCell ref="L27:L29"/>
    <mergeCell ref="A27:A29"/>
    <mergeCell ref="B27:B29"/>
    <mergeCell ref="C27:C29"/>
    <mergeCell ref="D27:D29"/>
    <mergeCell ref="E27:E29"/>
    <mergeCell ref="F27:F29"/>
    <mergeCell ref="AL25:AL26"/>
    <mergeCell ref="AM25:AM26"/>
    <mergeCell ref="AN25:AN26"/>
    <mergeCell ref="AO25:AO26"/>
    <mergeCell ref="AP25:AP26"/>
    <mergeCell ref="AQ25:AQ26"/>
    <mergeCell ref="AF25:AF26"/>
    <mergeCell ref="AG25:AG26"/>
    <mergeCell ref="AH25:AH26"/>
    <mergeCell ref="AI25:AI26"/>
    <mergeCell ref="AJ25:AJ26"/>
    <mergeCell ref="AK25:AK26"/>
    <mergeCell ref="U25:U26"/>
    <mergeCell ref="V25:V26"/>
    <mergeCell ref="W25:W26"/>
    <mergeCell ref="X25:AC25"/>
    <mergeCell ref="AD25:AD26"/>
    <mergeCell ref="AE25:AE26"/>
    <mergeCell ref="O25:O26"/>
    <mergeCell ref="P25:P26"/>
    <mergeCell ref="Q25:Q26"/>
    <mergeCell ref="R25:R26"/>
    <mergeCell ref="S25:S26"/>
    <mergeCell ref="T25:T26"/>
    <mergeCell ref="F25:F26"/>
    <mergeCell ref="G25:G26"/>
    <mergeCell ref="H25:K25"/>
    <mergeCell ref="L25:L26"/>
    <mergeCell ref="M25:M26"/>
    <mergeCell ref="N25:N26"/>
    <mergeCell ref="A24:M24"/>
    <mergeCell ref="N24:T24"/>
    <mergeCell ref="U24:AC24"/>
    <mergeCell ref="AD24:AJ24"/>
    <mergeCell ref="AL24:AQ24"/>
    <mergeCell ref="A25:A26"/>
    <mergeCell ref="B25:B26"/>
    <mergeCell ref="C25:C26"/>
    <mergeCell ref="D25:D26"/>
    <mergeCell ref="E25:E26"/>
    <mergeCell ref="A20:C20"/>
    <mergeCell ref="D20:T20"/>
    <mergeCell ref="A21:C21"/>
    <mergeCell ref="D21:T21"/>
    <mergeCell ref="A22:C22"/>
    <mergeCell ref="D22:T22"/>
    <mergeCell ref="AH15:AN15"/>
    <mergeCell ref="A17:T17"/>
    <mergeCell ref="A18:C18"/>
    <mergeCell ref="D18:T18"/>
    <mergeCell ref="U18:W18"/>
    <mergeCell ref="A19:C19"/>
    <mergeCell ref="D19:T19"/>
    <mergeCell ref="C13:D13"/>
    <mergeCell ref="E13:P13"/>
    <mergeCell ref="T13:V13"/>
    <mergeCell ref="W13:AG13"/>
    <mergeCell ref="C14:D14"/>
    <mergeCell ref="E14:P14"/>
    <mergeCell ref="T14:V14"/>
    <mergeCell ref="W14:AI14"/>
    <mergeCell ref="C11:D11"/>
    <mergeCell ref="E11:P11"/>
    <mergeCell ref="T11:V11"/>
    <mergeCell ref="W11:AG11"/>
    <mergeCell ref="C12:D12"/>
    <mergeCell ref="E12:P12"/>
    <mergeCell ref="T12:V12"/>
    <mergeCell ref="W12:AI12"/>
    <mergeCell ref="C9:D9"/>
    <mergeCell ref="E9:P9"/>
    <mergeCell ref="T9:V9"/>
    <mergeCell ref="W9:AI9"/>
    <mergeCell ref="C10:D10"/>
    <mergeCell ref="E10:P10"/>
    <mergeCell ref="T10:V10"/>
    <mergeCell ref="W10:AI10"/>
    <mergeCell ref="B6:G6"/>
    <mergeCell ref="H6:AM7"/>
    <mergeCell ref="A7:C7"/>
    <mergeCell ref="D7:F7"/>
    <mergeCell ref="C8:P8"/>
    <mergeCell ref="T8:AI8"/>
    <mergeCell ref="A1:F5"/>
    <mergeCell ref="G1:AI2"/>
    <mergeCell ref="AJ1:AN2"/>
    <mergeCell ref="G3:AI4"/>
    <mergeCell ref="AJ3:AN4"/>
    <mergeCell ref="G5:AI5"/>
    <mergeCell ref="AJ5:AN5"/>
  </mergeCells>
  <conditionalFormatting sqref="N27">
    <cfRule type="cellIs" dxfId="51" priority="1" operator="equal">
      <formula>"Muy Alta"</formula>
    </cfRule>
  </conditionalFormatting>
  <conditionalFormatting sqref="N27">
    <cfRule type="cellIs" dxfId="50" priority="2" operator="equal">
      <formula>"Alta"</formula>
    </cfRule>
  </conditionalFormatting>
  <conditionalFormatting sqref="N27">
    <cfRule type="cellIs" dxfId="49" priority="3" operator="equal">
      <formula>"Media"</formula>
    </cfRule>
  </conditionalFormatting>
  <conditionalFormatting sqref="N27">
    <cfRule type="cellIs" dxfId="48" priority="4" operator="equal">
      <formula>"Baja"</formula>
    </cfRule>
  </conditionalFormatting>
  <conditionalFormatting sqref="N27">
    <cfRule type="cellIs" dxfId="47" priority="5" operator="equal">
      <formula>"Muy Baja"</formula>
    </cfRule>
  </conditionalFormatting>
  <conditionalFormatting sqref="R27 R29">
    <cfRule type="cellIs" dxfId="46" priority="6" operator="equal">
      <formula>"Catastrófico"</formula>
    </cfRule>
  </conditionalFormatting>
  <conditionalFormatting sqref="R27 R29">
    <cfRule type="cellIs" dxfId="45" priority="7" operator="equal">
      <formula>"Mayor"</formula>
    </cfRule>
  </conditionalFormatting>
  <conditionalFormatting sqref="R27 R29">
    <cfRule type="cellIs" dxfId="44" priority="8" operator="equal">
      <formula>"Moderado"</formula>
    </cfRule>
  </conditionalFormatting>
  <conditionalFormatting sqref="R27 R29">
    <cfRule type="cellIs" dxfId="43" priority="9" operator="equal">
      <formula>"Menor"</formula>
    </cfRule>
  </conditionalFormatting>
  <conditionalFormatting sqref="R27 R29">
    <cfRule type="cellIs" dxfId="42" priority="10" operator="equal">
      <formula>"Leve"</formula>
    </cfRule>
  </conditionalFormatting>
  <conditionalFormatting sqref="T27">
    <cfRule type="cellIs" dxfId="41" priority="11" operator="equal">
      <formula>"Extremo"</formula>
    </cfRule>
  </conditionalFormatting>
  <conditionalFormatting sqref="T27">
    <cfRule type="cellIs" dxfId="40" priority="12" operator="equal">
      <formula>"Alto"</formula>
    </cfRule>
  </conditionalFormatting>
  <conditionalFormatting sqref="T27">
    <cfRule type="cellIs" dxfId="39" priority="13" operator="equal">
      <formula>"Moderado"</formula>
    </cfRule>
  </conditionalFormatting>
  <conditionalFormatting sqref="T27">
    <cfRule type="cellIs" dxfId="38" priority="14" operator="equal">
      <formula>"Bajo"</formula>
    </cfRule>
  </conditionalFormatting>
  <conditionalFormatting sqref="AE27:AE29">
    <cfRule type="cellIs" dxfId="37" priority="15" operator="equal">
      <formula>"Muy Alta"</formula>
    </cfRule>
  </conditionalFormatting>
  <conditionalFormatting sqref="AE27:AE29">
    <cfRule type="cellIs" dxfId="36" priority="16" operator="equal">
      <formula>"Alta"</formula>
    </cfRule>
  </conditionalFormatting>
  <conditionalFormatting sqref="AE27:AE29">
    <cfRule type="cellIs" dxfId="35" priority="17" operator="equal">
      <formula>"Media"</formula>
    </cfRule>
  </conditionalFormatting>
  <conditionalFormatting sqref="AE27:AE29">
    <cfRule type="cellIs" dxfId="34" priority="18" operator="equal">
      <formula>"Baja"</formula>
    </cfRule>
  </conditionalFormatting>
  <conditionalFormatting sqref="AE27:AE29">
    <cfRule type="cellIs" dxfId="33" priority="19" operator="equal">
      <formula>"Muy Baja"</formula>
    </cfRule>
  </conditionalFormatting>
  <conditionalFormatting sqref="AG27:AG29">
    <cfRule type="cellIs" dxfId="32" priority="20" operator="equal">
      <formula>"Catastrófico"</formula>
    </cfRule>
  </conditionalFormatting>
  <conditionalFormatting sqref="AG27:AG29">
    <cfRule type="cellIs" dxfId="31" priority="21" operator="equal">
      <formula>"Mayor"</formula>
    </cfRule>
  </conditionalFormatting>
  <conditionalFormatting sqref="AG27:AG29">
    <cfRule type="cellIs" dxfId="30" priority="22" operator="equal">
      <formula>"Moderado"</formula>
    </cfRule>
  </conditionalFormatting>
  <conditionalFormatting sqref="AG27:AG29">
    <cfRule type="cellIs" dxfId="29" priority="23" operator="equal">
      <formula>"Menor"</formula>
    </cfRule>
  </conditionalFormatting>
  <conditionalFormatting sqref="AG27:AG29">
    <cfRule type="cellIs" dxfId="28" priority="24" operator="equal">
      <formula>"Leve"</formula>
    </cfRule>
  </conditionalFormatting>
  <conditionalFormatting sqref="AI27:AI29">
    <cfRule type="cellIs" dxfId="27" priority="25" operator="equal">
      <formula>"Extremo"</formula>
    </cfRule>
  </conditionalFormatting>
  <conditionalFormatting sqref="AI27:AI29">
    <cfRule type="cellIs" dxfId="26" priority="26" operator="equal">
      <formula>"Alto"</formula>
    </cfRule>
  </conditionalFormatting>
  <conditionalFormatting sqref="AI27:AI29">
    <cfRule type="cellIs" dxfId="25" priority="27" operator="equal">
      <formula>"Moderado"</formula>
    </cfRule>
  </conditionalFormatting>
  <conditionalFormatting sqref="AI27:AI29">
    <cfRule type="cellIs" dxfId="24" priority="28" operator="equal">
      <formula>"Bajo"</formula>
    </cfRule>
  </conditionalFormatting>
  <conditionalFormatting sqref="N27 N29">
    <cfRule type="cellIs" dxfId="23" priority="29" operator="equal">
      <formula>"Muy Alta"</formula>
    </cfRule>
  </conditionalFormatting>
  <conditionalFormatting sqref="N27 N29">
    <cfRule type="cellIs" dxfId="22" priority="30" operator="equal">
      <formula>"Alta"</formula>
    </cfRule>
  </conditionalFormatting>
  <conditionalFormatting sqref="N27 N29">
    <cfRule type="cellIs" dxfId="21" priority="31" operator="equal">
      <formula>"Media"</formula>
    </cfRule>
  </conditionalFormatting>
  <conditionalFormatting sqref="N27 N29">
    <cfRule type="cellIs" dxfId="20" priority="32" operator="equal">
      <formula>"Baja"</formula>
    </cfRule>
  </conditionalFormatting>
  <conditionalFormatting sqref="N27 N29">
    <cfRule type="cellIs" dxfId="19" priority="33" operator="equal">
      <formula>"Muy Baja"</formula>
    </cfRule>
  </conditionalFormatting>
  <conditionalFormatting sqref="T27 T29">
    <cfRule type="cellIs" dxfId="18" priority="34" operator="equal">
      <formula>"Extremo"</formula>
    </cfRule>
  </conditionalFormatting>
  <conditionalFormatting sqref="T27 T29">
    <cfRule type="cellIs" dxfId="17" priority="35" operator="equal">
      <formula>"Alto"</formula>
    </cfRule>
  </conditionalFormatting>
  <conditionalFormatting sqref="T27 T29">
    <cfRule type="cellIs" dxfId="16" priority="36" operator="equal">
      <formula>"Moderado"</formula>
    </cfRule>
  </conditionalFormatting>
  <conditionalFormatting sqref="T27 T29">
    <cfRule type="cellIs" dxfId="15" priority="37" operator="equal">
      <formula>"Bajo"</formula>
    </cfRule>
  </conditionalFormatting>
  <conditionalFormatting sqref="AE27:AE29">
    <cfRule type="cellIs" dxfId="14" priority="38" operator="equal">
      <formula>"Muy Alta"</formula>
    </cfRule>
  </conditionalFormatting>
  <conditionalFormatting sqref="AE27:AE29">
    <cfRule type="cellIs" dxfId="13" priority="39" operator="equal">
      <formula>"Alta"</formula>
    </cfRule>
  </conditionalFormatting>
  <conditionalFormatting sqref="AE27:AE29">
    <cfRule type="cellIs" dxfId="12" priority="40" operator="equal">
      <formula>"Media"</formula>
    </cfRule>
  </conditionalFormatting>
  <conditionalFormatting sqref="AE27:AE29">
    <cfRule type="cellIs" dxfId="11" priority="41" operator="equal">
      <formula>"Baja"</formula>
    </cfRule>
  </conditionalFormatting>
  <conditionalFormatting sqref="AE27:AE29">
    <cfRule type="cellIs" dxfId="10" priority="42" operator="equal">
      <formula>"Muy Baja"</formula>
    </cfRule>
  </conditionalFormatting>
  <conditionalFormatting sqref="AG27:AG29">
    <cfRule type="cellIs" dxfId="9" priority="43" operator="equal">
      <formula>"Catastrófico"</formula>
    </cfRule>
  </conditionalFormatting>
  <conditionalFormatting sqref="AG27:AG29">
    <cfRule type="cellIs" dxfId="8" priority="44" operator="equal">
      <formula>"Mayor"</formula>
    </cfRule>
  </conditionalFormatting>
  <conditionalFormatting sqref="AG27:AG29">
    <cfRule type="cellIs" dxfId="7" priority="45" operator="equal">
      <formula>"Moderado"</formula>
    </cfRule>
  </conditionalFormatting>
  <conditionalFormatting sqref="AG27:AG29">
    <cfRule type="cellIs" dxfId="6" priority="46" operator="equal">
      <formula>"Menor"</formula>
    </cfRule>
  </conditionalFormatting>
  <conditionalFormatting sqref="AG27:AG29">
    <cfRule type="cellIs" dxfId="5" priority="47" operator="equal">
      <formula>"Leve"</formula>
    </cfRule>
  </conditionalFormatting>
  <conditionalFormatting sqref="AI27:AI29">
    <cfRule type="cellIs" dxfId="4" priority="48" operator="equal">
      <formula>"Extremo"</formula>
    </cfRule>
  </conditionalFormatting>
  <conditionalFormatting sqref="AI27:AI29">
    <cfRule type="cellIs" dxfId="3" priority="49" operator="equal">
      <formula>"Alto"</formula>
    </cfRule>
  </conditionalFormatting>
  <conditionalFormatting sqref="AI27:AI29">
    <cfRule type="cellIs" dxfId="2" priority="50" operator="equal">
      <formula>"Moderado"</formula>
    </cfRule>
  </conditionalFormatting>
  <conditionalFormatting sqref="AI27:AI29">
    <cfRule type="cellIs" dxfId="1" priority="51" operator="equal">
      <formula>"Bajo"</formula>
    </cfRule>
  </conditionalFormatting>
  <conditionalFormatting sqref="Q27:Q29">
    <cfRule type="containsText" dxfId="0" priority="52" operator="containsText" text="❌">
      <formula>NOT(ISERROR(SEARCH(("❌"),(Q27))))</formula>
    </cfRule>
  </conditionalFormatting>
  <dataValidations disablePrompts="1" count="1">
    <dataValidation allowBlank="1" showInputMessage="1" showErrorMessage="1" prompt="Recuerde que las acciones se generan bajo la medida de mitigar el riesgo" sqref="AM27:AM29"/>
  </dataValidations>
  <pageMargins left="0.7" right="0.7" top="0.75" bottom="0.75" header="0" footer="0"/>
  <pageSetup scale="14" orientation="portrait" r:id="rId1"/>
  <drawing r:id="rId2"/>
  <legacyDrawing r:id="rId3"/>
  <extLst>
    <ext xmlns:x14="http://schemas.microsoft.com/office/spreadsheetml/2009/9/main" uri="{CCE6A557-97BC-4b89-ADB6-D9C93CAAB3DF}">
      <x14:dataValidations xmlns:xm="http://schemas.microsoft.com/office/excel/2006/main" disablePrompts="1" count="13">
        <x14:dataValidation type="list" allowBlank="1" showErrorMessage="1">
          <x14:formula1>
            <xm:f>'C:\Users\mary.rodriguez\Downloads\[Matriz de Riesgos Proceso de Gestión Electoral 2024.xlsx]Tabla Valoración controles'!#REF!</xm:f>
          </x14:formula1>
          <xm:sqref>AC27:AC29</xm:sqref>
        </x14:dataValidation>
        <x14:dataValidation type="list" allowBlank="1" showErrorMessage="1">
          <x14:formula1>
            <xm:f>'C:\Users\mary.rodriguez\Downloads\[Matriz de Riesgos Proceso de Gestión Electoral 2024.xlsx]Tabla Valoración controles'!#REF!</xm:f>
          </x14:formula1>
          <xm:sqref>AA27:AA29</xm:sqref>
        </x14:dataValidation>
        <x14:dataValidation type="list" allowBlank="1" showErrorMessage="1">
          <x14:formula1>
            <xm:f>'C:\Users\mary.rodriguez\Downloads\[Matriz de Riesgos Proceso de Gestión Electoral 2024.xlsx]Tabla Valoración controles'!#REF!</xm:f>
          </x14:formula1>
          <xm:sqref>X27:X29</xm:sqref>
        </x14:dataValidation>
        <x14:dataValidation type="list" allowBlank="1" showErrorMessage="1">
          <x14:formula1>
            <xm:f>'C:\Users\mary.rodriguez\Downloads\[Matriz de Riesgos Proceso de Gestión Electoral 2024.xlsx]Tabla Valoración controles'!#REF!</xm:f>
          </x14:formula1>
          <xm:sqref>Y27:Y29</xm:sqref>
        </x14:dataValidation>
        <x14:dataValidation type="custom" allowBlank="1" showInputMessage="1" showErrorMessage="1" prompt="Recuerde que las acciones se generan bajo la medida de mitigar el riesgo">
          <x14:formula1>
            <xm:f>IF(OR(AJ27='C:\Users\mary.rodriguez\Downloads\[Matriz de Riesgos Proceso de Gestión Electoral 2024.xlsx]Opciones Tratamiento'!#REF!,AJ27='C:\Users\mary.rodriguez\Downloads\[Matriz de Riesgos Proceso de Gestión Electoral 2024.xlsx]Opciones Tratamiento'!#REF!,AJ27='C:\Users\mary.rodriguez\Downloads\[Matriz de Riesgos Proceso de Gestión Electoral 2024.xlsx]Opciones Tratamiento'!#REF!),ISBLANK(AJ27),ISTEXT(AJ27))</xm:f>
          </x14:formula1>
          <xm:sqref>AO27:AO29</xm:sqref>
        </x14:dataValidation>
        <x14:dataValidation type="custom" allowBlank="1" showInputMessage="1" showErrorMessage="1" prompt="Recuerde que las acciones se generan bajo la medida de mitigar el riesgo">
          <x14:formula1>
            <xm:f>IF(OR(AJ27='C:\Users\mary.rodriguez\Downloads\[Matriz de Riesgos Proceso de Gestión Electoral 2024.xlsx]Opciones Tratamiento'!#REF!,AJ27='C:\Users\mary.rodriguez\Downloads\[Matriz de Riesgos Proceso de Gestión Electoral 2024.xlsx]Opciones Tratamiento'!#REF!,AJ27='C:\Users\mary.rodriguez\Downloads\[Matriz de Riesgos Proceso de Gestión Electoral 2024.xlsx]Opciones Tratamiento'!#REF!),ISBLANK(AJ27),ISTEXT(AJ27))</xm:f>
          </x14:formula1>
          <xm:sqref>AN27</xm:sqref>
        </x14:dataValidation>
        <x14:dataValidation type="custom" allowBlank="1" showInputMessage="1" showErrorMessage="1" prompt="Recuerde que las acciones se generan bajo la medida de mitigar el riesgo">
          <x14:formula1>
            <xm:f>IF(OR(AJ27='C:\Users\mary.rodriguez\Downloads\[Matriz de Riesgos Proceso de Gestión Electoral 2024.xlsx]Opciones Tratamiento'!#REF!,AJ27='C:\Users\mary.rodriguez\Downloads\[Matriz de Riesgos Proceso de Gestión Electoral 2024.xlsx]Opciones Tratamiento'!#REF!,AJ27='C:\Users\mary.rodriguez\Downloads\[Matriz de Riesgos Proceso de Gestión Electoral 2024.xlsx]Opciones Tratamiento'!#REF!),ISBLANK(AJ27),ISTEXT(AJ27))</xm:f>
          </x14:formula1>
          <xm:sqref>AP27</xm:sqref>
        </x14:dataValidation>
        <x14:dataValidation type="list" allowBlank="1" showErrorMessage="1">
          <x14:formula1>
            <xm:f>'C:\Users\mary.rodriguez\Downloads\[Matriz de Riesgos Proceso de Gestión Electoral 2024.xlsx]Opciones Tratamiento'!#REF!</xm:f>
          </x14:formula1>
          <xm:sqref>AQ27:AQ29</xm:sqref>
        </x14:dataValidation>
        <x14:dataValidation type="list" allowBlank="1" showErrorMessage="1">
          <x14:formula1>
            <xm:f>'C:\Users\mary.rodriguez\Downloads\[Matriz de Riesgos Proceso de Gestión Electoral 2024.xlsx]Opciones Tratamiento'!#REF!</xm:f>
          </x14:formula1>
          <xm:sqref>C27</xm:sqref>
        </x14:dataValidation>
        <x14:dataValidation type="list" allowBlank="1" showErrorMessage="1">
          <x14:formula1>
            <xm:f>'C:\Users\mary.rodriguez\Downloads\[Matriz de Riesgos Proceso de Gestión Electoral 2024.xlsx]Tabla Impacto'!#REF!</xm:f>
          </x14:formula1>
          <xm:sqref>P27</xm:sqref>
        </x14:dataValidation>
        <x14:dataValidation type="list" allowBlank="1" showErrorMessage="1">
          <x14:formula1>
            <xm:f>'C:\Users\mary.rodriguez\Downloads\[Matriz de Riesgos Proceso de Gestión Electoral 2024.xlsx]Tabla Valoración controles'!#REF!</xm:f>
          </x14:formula1>
          <xm:sqref>AB27:AB29</xm:sqref>
        </x14:dataValidation>
        <x14:dataValidation type="list" allowBlank="1" showErrorMessage="1">
          <x14:formula1>
            <xm:f>'C:\Users\mary.rodriguez\Downloads\[Matriz de Riesgos Proceso de Gestión Electoral 2024.xlsx]Opciones Tratamiento'!#REF!</xm:f>
          </x14:formula1>
          <xm:sqref>AJ27:AJ29</xm:sqref>
        </x14:dataValidation>
        <x14:dataValidation type="custom" allowBlank="1" showInputMessage="1" showErrorMessage="1" prompt="Recuerde que las acciones se generan bajo la medida de mitigar el riesgo">
          <x14:formula1>
            <xm:f>IF(OR(AI27='C:\Users\mary.rodriguez\Downloads\[Matriz de Riesgos Proceso de Gestión Electoral 2024.xlsx]Opciones Tratamiento'!#REF!,AI27='C:\Users\mary.rodriguez\Downloads\[Matriz de Riesgos Proceso de Gestión Electoral 2024.xlsx]Opciones Tratamiento'!#REF!,AI27='C:\Users\mary.rodriguez\Downloads\[Matriz de Riesgos Proceso de Gestión Electoral 2024.xlsx]Opciones Tratamiento'!#REF!),ISBLANK(AI27),ISTEXT(AI27))</xm:f>
          </x14:formula1>
          <xm:sqref>AK27:AL27 AK28:AK29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Mary Alexandra Rodriguez Bernal</cp:lastModifiedBy>
  <dcterms:created xsi:type="dcterms:W3CDTF">2024-04-29T16:49:26Z</dcterms:created>
  <dcterms:modified xsi:type="dcterms:W3CDTF">2024-04-29T17:22:35Z</dcterms:modified>
</cp:coreProperties>
</file>